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pbk\Desktop\"/>
    </mc:Choice>
  </mc:AlternateContent>
  <xr:revisionPtr revIDLastSave="0" documentId="8_{CC2A0024-92BF-454C-88DD-4CE8E42C855A}" xr6:coauthVersionLast="47" xr6:coauthVersionMax="47" xr10:uidLastSave="{00000000-0000-0000-0000-000000000000}"/>
  <bookViews>
    <workbookView xWindow="-108" yWindow="-108" windowWidth="23256" windowHeight="12576" tabRatio="500" activeTab="4" xr2:uid="{00000000-000D-0000-FFFF-FFFF00000000}"/>
  </bookViews>
  <sheets>
    <sheet name="inkomsten" sheetId="1" r:id="rId1"/>
    <sheet name="uitgaven" sheetId="2" r:id="rId2"/>
    <sheet name="financieeloverzicht" sheetId="3" r:id="rId3"/>
    <sheet name="Balans" sheetId="4" r:id="rId4"/>
    <sheet name="Staat van baten en lasten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5" l="1"/>
  <c r="E5" i="5"/>
  <c r="E6" i="5"/>
  <c r="E7" i="5"/>
  <c r="C7" i="5"/>
  <c r="C6" i="5"/>
  <c r="C9" i="5" s="1"/>
  <c r="C5" i="5"/>
  <c r="C4" i="5"/>
  <c r="N22" i="5"/>
  <c r="M22" i="5"/>
  <c r="N16" i="5"/>
  <c r="M16" i="5"/>
  <c r="N10" i="5"/>
  <c r="M10" i="5"/>
  <c r="D10" i="5"/>
  <c r="D11" i="5"/>
  <c r="B11" i="5"/>
  <c r="B10" i="5"/>
  <c r="C13" i="5" s="1"/>
  <c r="J25" i="5"/>
  <c r="I25" i="5"/>
  <c r="J10" i="5"/>
  <c r="I10" i="5"/>
  <c r="C19" i="5"/>
  <c r="I6" i="4"/>
  <c r="E13" i="5"/>
  <c r="E9" i="5"/>
  <c r="C7" i="4"/>
  <c r="C8" i="4"/>
  <c r="C9" i="4"/>
  <c r="C10" i="4"/>
  <c r="E12" i="4"/>
  <c r="C12" i="4"/>
  <c r="F6" i="4" s="1"/>
  <c r="F12" i="4" s="1"/>
  <c r="E6" i="4"/>
  <c r="B12" i="4"/>
  <c r="B10" i="4"/>
  <c r="B9" i="4"/>
  <c r="B7" i="4"/>
  <c r="B8" i="4"/>
  <c r="B26" i="3"/>
  <c r="C26" i="3"/>
  <c r="E26" i="3"/>
  <c r="F26" i="3"/>
  <c r="B37" i="3"/>
  <c r="C37" i="3"/>
  <c r="E37" i="3"/>
  <c r="F37" i="3"/>
  <c r="B50" i="3"/>
  <c r="C50" i="3"/>
  <c r="E50" i="3"/>
  <c r="F50" i="3"/>
  <c r="O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C43" i="1"/>
  <c r="D43" i="1"/>
  <c r="E43" i="1"/>
  <c r="F43" i="1"/>
  <c r="O43" i="1" s="1"/>
  <c r="G43" i="1"/>
  <c r="H43" i="1"/>
  <c r="I43" i="1"/>
  <c r="J43" i="1"/>
  <c r="K43" i="1"/>
  <c r="L43" i="1"/>
  <c r="M43" i="1"/>
  <c r="N43" i="1"/>
  <c r="T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C94" i="2"/>
  <c r="D94" i="2"/>
  <c r="E94" i="2"/>
  <c r="F94" i="2"/>
  <c r="G94" i="2"/>
  <c r="H94" i="2"/>
  <c r="I94" i="2"/>
  <c r="J94" i="2"/>
  <c r="K94" i="2"/>
  <c r="L94" i="2"/>
  <c r="M94" i="2"/>
  <c r="N94" i="2"/>
  <c r="T94" i="2" s="1"/>
  <c r="O94" i="2"/>
  <c r="P94" i="2"/>
  <c r="Q94" i="2"/>
  <c r="R94" i="2"/>
  <c r="S94" i="2"/>
  <c r="E15" i="5" l="1"/>
  <c r="C15" i="5"/>
  <c r="C21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000-000001000000}">
      <text>
        <r>
          <rPr>
            <b/>
            <sz val="8"/>
            <color indexed="8"/>
            <rFont val="Tahoma"/>
            <family val="2"/>
          </rPr>
          <t xml:space="preserve">LAUTENBACH:
</t>
        </r>
        <r>
          <rPr>
            <sz val="8"/>
            <color indexed="8"/>
            <rFont val="Tahoma"/>
            <family val="2"/>
          </rPr>
          <t>wiebe hier beginsaldo invullen</t>
        </r>
      </text>
    </comment>
  </commentList>
</comments>
</file>

<file path=xl/sharedStrings.xml><?xml version="1.0" encoding="utf-8"?>
<sst xmlns="http://schemas.openxmlformats.org/spreadsheetml/2006/main" count="264" uniqueCount="170">
  <si>
    <t>Inkomsten:</t>
  </si>
  <si>
    <t>Datum:</t>
  </si>
  <si>
    <t>Pl. Belang</t>
  </si>
  <si>
    <t>bijdrage</t>
  </si>
  <si>
    <t>subs.gem.</t>
  </si>
  <si>
    <t>subs.jaarw.</t>
  </si>
  <si>
    <t>dorpsbudg</t>
  </si>
  <si>
    <t>Contributie:</t>
  </si>
  <si>
    <t>liggeld</t>
  </si>
  <si>
    <t>kruisp.</t>
  </si>
  <si>
    <t>infoborden</t>
  </si>
  <si>
    <t>4-daagse</t>
  </si>
  <si>
    <t>diversen</t>
  </si>
  <si>
    <t>bijdr.F-park</t>
  </si>
  <si>
    <t>controle</t>
  </si>
  <si>
    <t>liggeld haven roelf palsma</t>
  </si>
  <si>
    <t>GIDS-gelden gemeente</t>
  </si>
  <si>
    <t>retour Zuidersma</t>
  </si>
  <si>
    <t>subsidie gem. N.E. Fryslan</t>
  </si>
  <si>
    <t>aannemersbedrijf pompstra</t>
  </si>
  <si>
    <t>contributie jan.</t>
  </si>
  <si>
    <t>res. Avond4daagse</t>
  </si>
  <si>
    <t>subsidie gem. soc./cult.werk</t>
  </si>
  <si>
    <t>soc. Vernieuwingsgelden gem.</t>
  </si>
  <si>
    <t>bijdrage Strunersnacht gem.</t>
  </si>
  <si>
    <t>overboeking naar betaalrek.</t>
  </si>
  <si>
    <t>bijdrage gemeente AED</t>
  </si>
  <si>
    <t>contributie maart</t>
  </si>
  <si>
    <t>havengeld fam. Postma</t>
  </si>
  <si>
    <t>havengeld J. Klaver</t>
  </si>
  <si>
    <t>contributie mei</t>
  </si>
  <si>
    <t>contributie juni</t>
  </si>
  <si>
    <t>havengeld C. Loonstra</t>
  </si>
  <si>
    <t>contributie juli</t>
  </si>
  <si>
    <t>havengeld S. Procee</t>
  </si>
  <si>
    <t>havengeld M.T. Postma</t>
  </si>
  <si>
    <t>havengeld Van Seggeren</t>
  </si>
  <si>
    <t>havengeld Hielke Klaver</t>
  </si>
  <si>
    <t>havengeld s. de boer</t>
  </si>
  <si>
    <t>havengeld a. henstra</t>
  </si>
  <si>
    <t>contributie augustus griet de boer</t>
  </si>
  <si>
    <t>gemeente/zwerfafval</t>
  </si>
  <si>
    <t>gift svk</t>
  </si>
  <si>
    <t>totaal</t>
  </si>
  <si>
    <t>Uitgaven:</t>
  </si>
  <si>
    <t>zwerfg./storno</t>
  </si>
  <si>
    <t>verg.kost dtd</t>
  </si>
  <si>
    <t>ledenverg. Pb</t>
  </si>
  <si>
    <t>aktiviteiten</t>
  </si>
  <si>
    <t>attenties</t>
  </si>
  <si>
    <t>bankkosten</t>
  </si>
  <si>
    <t>doarpso.</t>
  </si>
  <si>
    <t>website</t>
  </si>
  <si>
    <t>adm.kost</t>
  </si>
  <si>
    <t>subsidies</t>
  </si>
  <si>
    <t>verz.</t>
  </si>
  <si>
    <t>omg.visie</t>
  </si>
  <si>
    <t>haven</t>
  </si>
  <si>
    <t>AED</t>
  </si>
  <si>
    <t>fitnessp.</t>
  </si>
  <si>
    <t>controle cijfer</t>
  </si>
  <si>
    <t>nota Spar postzegels  kas</t>
  </si>
  <si>
    <t>Rabobankkosten</t>
  </si>
  <si>
    <t>overboeking naar spaarrek.</t>
  </si>
  <si>
    <t>nota's DTD 19205-19208</t>
  </si>
  <si>
    <t>Interpolisverz.</t>
  </si>
  <si>
    <t>nota's DTD 20008en 20009</t>
  </si>
  <si>
    <t>nota bezorging flyers Spar (faber-walda)</t>
  </si>
  <si>
    <t>nota DTD 20013</t>
  </si>
  <si>
    <t>nota Bek-reclamemaker</t>
  </si>
  <si>
    <t>nota's DTD 20031 en 20032</t>
  </si>
  <si>
    <t>Cadeaubonnen jaarverg.</t>
  </si>
  <si>
    <t>Nota DTD 20043</t>
  </si>
  <si>
    <t>nota Jilderda  kas</t>
  </si>
  <si>
    <t>nota DTD 20053</t>
  </si>
  <si>
    <t>nota Riemersma (WKo)</t>
  </si>
  <si>
    <t>bijdrage Strunersnacht</t>
  </si>
  <si>
    <t>bijdrage Maskerade</t>
  </si>
  <si>
    <t>Mark de Boer/madebo</t>
  </si>
  <si>
    <t>Net wurkz</t>
  </si>
  <si>
    <t>AED bijdrage x 8</t>
  </si>
  <si>
    <t>nota DTD 20073</t>
  </si>
  <si>
    <t>storno contributie</t>
  </si>
  <si>
    <t>kruisposten</t>
  </si>
  <si>
    <t>fruitmand doarpsomtinker</t>
  </si>
  <si>
    <t>nota DTD 20096</t>
  </si>
  <si>
    <t>inktpatroon</t>
  </si>
  <si>
    <t>nota DTD 20099</t>
  </si>
  <si>
    <t>drum</t>
  </si>
  <si>
    <t>nota DTD 20115</t>
  </si>
  <si>
    <t>nota DTD 20146</t>
  </si>
  <si>
    <t>nota DTD 20148</t>
  </si>
  <si>
    <t>madebo</t>
  </si>
  <si>
    <t>stichting doarpswurk</t>
  </si>
  <si>
    <t>banketstaven sinterklaas</t>
  </si>
  <si>
    <t>nota gemeente/haven (jaarlijkse bijdrage)</t>
  </si>
  <si>
    <t>nota zwerfafval</t>
  </si>
  <si>
    <t>nota doarpsomtinkers</t>
  </si>
  <si>
    <t>te veel aan haaije</t>
  </si>
  <si>
    <t>Totaal</t>
  </si>
  <si>
    <t>Financieel overzicht Ver. Plaatselijk belang 2020.</t>
  </si>
  <si>
    <t>REKENING COURANT</t>
  </si>
  <si>
    <t>Ontvangsten</t>
  </si>
  <si>
    <t>€</t>
  </si>
  <si>
    <t>Uitgaven</t>
  </si>
  <si>
    <t>Saldo bank 01-01-2020</t>
  </si>
  <si>
    <t>storno contributie (d)</t>
  </si>
  <si>
    <t>Saldo kas 01-01-2020</t>
  </si>
  <si>
    <t>Zwerfafvalgilde (d)</t>
  </si>
  <si>
    <t>Div. bijdrage AED(d)</t>
  </si>
  <si>
    <t>Vergaderkosten (e)</t>
  </si>
  <si>
    <t>Subsidies gem. soc./cult. (e)</t>
  </si>
  <si>
    <t>Kosten Ledenverg. (f)</t>
  </si>
  <si>
    <t>Subsidie oud/nieuw (f)</t>
  </si>
  <si>
    <t>Activiteiten (g)</t>
  </si>
  <si>
    <t>Soc. Vernieuwingsgelden (g)</t>
  </si>
  <si>
    <t>Representatie (h)</t>
  </si>
  <si>
    <t>Ledengeld (h)</t>
  </si>
  <si>
    <t>Bankkosten (i)</t>
  </si>
  <si>
    <t>Havengeld (i)</t>
  </si>
  <si>
    <t>Doarpsomtinkers (j)</t>
  </si>
  <si>
    <t>Kruisposten (j)</t>
  </si>
  <si>
    <t>Website (k)</t>
  </si>
  <si>
    <t>Infoborden (k)</t>
  </si>
  <si>
    <t>Diverse -/adm.-kosten (l)</t>
  </si>
  <si>
    <t>Res. Avond4-daagse (l)</t>
  </si>
  <si>
    <t>Bijdr./subs. Soc./cult. (m)</t>
  </si>
  <si>
    <t>Diversen GIFT (m)</t>
  </si>
  <si>
    <t>Verzekering (n)</t>
  </si>
  <si>
    <t>Bijdrage fitnesspark (n)</t>
  </si>
  <si>
    <t>Omgevings-dorpsvisie (o)</t>
  </si>
  <si>
    <t>GIDS-gelden gem. NEF (n)</t>
  </si>
  <si>
    <t>Haven (p)</t>
  </si>
  <si>
    <t>AED-netwerk (q)</t>
  </si>
  <si>
    <t>Kruisposten (r)</t>
  </si>
  <si>
    <t>Fitnesspark (s)</t>
  </si>
  <si>
    <t>Saldo bank 31-12-2020</t>
  </si>
  <si>
    <t>Saldo kas 31-12-2020</t>
  </si>
  <si>
    <t>Spaarrek Ver. Plaatselijk Belang 2020.</t>
  </si>
  <si>
    <t>Ontvangsten:</t>
  </si>
  <si>
    <t>Saldo bank 01-01 2020</t>
  </si>
  <si>
    <t>Kruisposten</t>
  </si>
  <si>
    <t>Rente</t>
  </si>
  <si>
    <t>Fin. Overzicht Speeltuinver. 2020.</t>
  </si>
  <si>
    <t>Subsidie gemeente</t>
  </si>
  <si>
    <t>Bankkosten</t>
  </si>
  <si>
    <t>Diversen</t>
  </si>
  <si>
    <t>Onderhoudskosten</t>
  </si>
  <si>
    <t>Bijdrage/sponsoring</t>
  </si>
  <si>
    <t>Vervanging toestellen</t>
  </si>
  <si>
    <t>Activa</t>
  </si>
  <si>
    <t>Liquide middelen</t>
  </si>
  <si>
    <t>Passiva</t>
  </si>
  <si>
    <t>Eigen vermogen</t>
  </si>
  <si>
    <t>Lopende rekening</t>
  </si>
  <si>
    <t>Spaarrekening</t>
  </si>
  <si>
    <t>Speeltuinvereniging</t>
  </si>
  <si>
    <t>Kas</t>
  </si>
  <si>
    <t xml:space="preserve">Staat van baten en lasten </t>
  </si>
  <si>
    <t>Subsidies van overheden</t>
  </si>
  <si>
    <t>Contributie</t>
  </si>
  <si>
    <t>Giften</t>
  </si>
  <si>
    <t>Overige opbrengsten</t>
  </si>
  <si>
    <t>Verstrekte subsidies</t>
  </si>
  <si>
    <t>Overige lasten</t>
  </si>
  <si>
    <t>Som van baten en lasten</t>
  </si>
  <si>
    <t>Mutatie EV</t>
  </si>
  <si>
    <t>Verschil</t>
  </si>
  <si>
    <t>Per</t>
  </si>
  <si>
    <t>Balans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</si>
</sst>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m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10"/>
      <name val="Arial"/>
      <family val="2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49"/>
        <bgColor indexed="15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6" fillId="0" borderId="0" applyFill="0" applyBorder="0" applyAlignment="0" applyProtection="0"/>
  </cellStyleXfs>
  <cellXfs count="69"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/>
    <xf numFmtId="2" fontId="0" fillId="0" borderId="1" xfId="0" applyNumberFormat="1" applyFont="1" applyBorder="1"/>
    <xf numFmtId="2" fontId="0" fillId="0" borderId="1" xfId="0" applyNumberFormat="1" applyFont="1" applyFill="1" applyBorder="1"/>
    <xf numFmtId="2" fontId="2" fillId="0" borderId="1" xfId="0" applyNumberFormat="1" applyFont="1" applyFill="1" applyBorder="1"/>
    <xf numFmtId="2" fontId="0" fillId="0" borderId="2" xfId="0" applyNumberFormat="1" applyFont="1" applyFill="1" applyBorder="1"/>
    <xf numFmtId="0" fontId="0" fillId="0" borderId="2" xfId="0" applyFont="1" applyBorder="1"/>
    <xf numFmtId="0" fontId="0" fillId="0" borderId="3" xfId="0" applyBorder="1"/>
    <xf numFmtId="0" fontId="0" fillId="0" borderId="0" xfId="0" applyBorder="1"/>
    <xf numFmtId="0" fontId="2" fillId="0" borderId="1" xfId="0" applyFont="1" applyBorder="1"/>
    <xf numFmtId="164" fontId="0" fillId="0" borderId="1" xfId="0" applyNumberFormat="1" applyBorder="1" applyAlignment="1"/>
    <xf numFmtId="2" fontId="0" fillId="0" borderId="2" xfId="0" applyNumberFormat="1" applyFont="1" applyBorder="1"/>
    <xf numFmtId="164" fontId="2" fillId="0" borderId="1" xfId="0" applyNumberFormat="1" applyFont="1" applyBorder="1"/>
    <xf numFmtId="164" fontId="2" fillId="2" borderId="1" xfId="0" applyNumberFormat="1" applyFont="1" applyFill="1" applyBorder="1"/>
    <xf numFmtId="0" fontId="0" fillId="0" borderId="1" xfId="0" applyFont="1" applyBorder="1"/>
    <xf numFmtId="0" fontId="0" fillId="2" borderId="1" xfId="0" applyFont="1" applyFill="1" applyBorder="1"/>
    <xf numFmtId="164" fontId="0" fillId="0" borderId="1" xfId="0" applyNumberFormat="1" applyFill="1" applyBorder="1" applyAlignment="1"/>
    <xf numFmtId="164" fontId="0" fillId="2" borderId="1" xfId="0" applyNumberFormat="1" applyFont="1" applyFill="1" applyBorder="1"/>
    <xf numFmtId="0" fontId="0" fillId="0" borderId="1" xfId="0" applyFont="1" applyFill="1" applyBorder="1"/>
    <xf numFmtId="164" fontId="0" fillId="0" borderId="1" xfId="0" applyNumberFormat="1" applyFont="1" applyFill="1" applyBorder="1"/>
    <xf numFmtId="164" fontId="0" fillId="0" borderId="1" xfId="0" applyNumberFormat="1" applyFill="1" applyBorder="1" applyAlignment="1">
      <alignment horizontal="right"/>
    </xf>
    <xf numFmtId="164" fontId="0" fillId="0" borderId="1" xfId="0" applyNumberFormat="1" applyFill="1" applyBorder="1" applyAlignment="1">
      <alignment horizontal="center"/>
    </xf>
    <xf numFmtId="0" fontId="0" fillId="0" borderId="1" xfId="0" applyBorder="1" applyAlignment="1"/>
    <xf numFmtId="2" fontId="3" fillId="0" borderId="1" xfId="0" applyNumberFormat="1" applyFont="1" applyBorder="1"/>
    <xf numFmtId="0" fontId="1" fillId="0" borderId="1" xfId="0" applyFont="1" applyBorder="1"/>
    <xf numFmtId="2" fontId="2" fillId="0" borderId="1" xfId="0" applyNumberFormat="1" applyFont="1" applyBorder="1"/>
    <xf numFmtId="0" fontId="2" fillId="3" borderId="1" xfId="0" applyFont="1" applyFill="1" applyBorder="1"/>
    <xf numFmtId="164" fontId="0" fillId="0" borderId="1" xfId="0" applyNumberFormat="1" applyBorder="1"/>
    <xf numFmtId="0" fontId="2" fillId="2" borderId="1" xfId="0" applyFont="1" applyFill="1" applyBorder="1"/>
    <xf numFmtId="2" fontId="2" fillId="0" borderId="1" xfId="1" applyNumberFormat="1" applyFont="1" applyFill="1" applyBorder="1" applyAlignment="1" applyProtection="1"/>
    <xf numFmtId="2" fontId="2" fillId="0" borderId="1" xfId="0" applyNumberFormat="1" applyFont="1" applyBorder="1" applyAlignment="1">
      <alignment horizontal="right"/>
    </xf>
    <xf numFmtId="0" fontId="0" fillId="3" borderId="1" xfId="0" applyFont="1" applyFill="1" applyBorder="1"/>
    <xf numFmtId="0" fontId="1" fillId="0" borderId="0" xfId="0" applyFont="1"/>
    <xf numFmtId="2" fontId="1" fillId="0" borderId="0" xfId="0" applyNumberFormat="1" applyFont="1"/>
    <xf numFmtId="2" fontId="0" fillId="0" borderId="0" xfId="0" applyNumberFormat="1"/>
    <xf numFmtId="2" fontId="2" fillId="0" borderId="1" xfId="0" applyNumberFormat="1" applyFont="1" applyBorder="1" applyAlignment="1"/>
    <xf numFmtId="2" fontId="0" fillId="0" borderId="1" xfId="0" applyNumberFormat="1" applyBorder="1" applyAlignment="1"/>
    <xf numFmtId="2" fontId="2" fillId="3" borderId="1" xfId="0" applyNumberFormat="1" applyFont="1" applyFill="1" applyBorder="1"/>
    <xf numFmtId="2" fontId="1" fillId="0" borderId="1" xfId="0" applyNumberFormat="1" applyFont="1" applyBorder="1"/>
    <xf numFmtId="2" fontId="1" fillId="0" borderId="1" xfId="0" applyNumberFormat="1" applyFont="1" applyBorder="1" applyAlignment="1"/>
    <xf numFmtId="2" fontId="0" fillId="0" borderId="0" xfId="0" applyNumberFormat="1" applyBorder="1"/>
    <xf numFmtId="0" fontId="1" fillId="0" borderId="0" xfId="0" applyFont="1" applyBorder="1"/>
    <xf numFmtId="0" fontId="2" fillId="0" borderId="1" xfId="0" applyFont="1" applyFill="1" applyBorder="1"/>
    <xf numFmtId="0" fontId="2" fillId="0" borderId="0" xfId="0" applyFont="1"/>
    <xf numFmtId="4" fontId="0" fillId="0" borderId="0" xfId="0" applyNumberFormat="1"/>
    <xf numFmtId="4" fontId="0" fillId="0" borderId="4" xfId="0" applyNumberFormat="1" applyBorder="1"/>
    <xf numFmtId="4" fontId="2" fillId="0" borderId="1" xfId="0" applyNumberFormat="1" applyFont="1" applyBorder="1"/>
    <xf numFmtId="4" fontId="0" fillId="0" borderId="1" xfId="0" applyNumberFormat="1" applyFont="1" applyBorder="1"/>
    <xf numFmtId="4" fontId="2" fillId="3" borderId="1" xfId="0" applyNumberFormat="1" applyFont="1" applyFill="1" applyBorder="1"/>
    <xf numFmtId="4" fontId="1" fillId="0" borderId="1" xfId="0" applyNumberFormat="1" applyFont="1" applyBorder="1"/>
    <xf numFmtId="0" fontId="0" fillId="0" borderId="8" xfId="0" applyBorder="1"/>
    <xf numFmtId="0" fontId="0" fillId="0" borderId="9" xfId="0" applyBorder="1"/>
    <xf numFmtId="0" fontId="2" fillId="0" borderId="8" xfId="0" applyFont="1" applyBorder="1"/>
    <xf numFmtId="4" fontId="0" fillId="0" borderId="0" xfId="0" applyNumberFormat="1" applyBorder="1"/>
    <xf numFmtId="4" fontId="0" fillId="0" borderId="9" xfId="0" applyNumberFormat="1" applyBorder="1"/>
    <xf numFmtId="4" fontId="0" fillId="0" borderId="10" xfId="0" applyNumberFormat="1" applyBorder="1"/>
    <xf numFmtId="0" fontId="0" fillId="0" borderId="11" xfId="0" applyBorder="1"/>
    <xf numFmtId="4" fontId="0" fillId="0" borderId="12" xfId="0" applyNumberFormat="1" applyBorder="1"/>
    <xf numFmtId="4" fontId="0" fillId="0" borderId="13" xfId="0" applyNumberFormat="1" applyBorder="1"/>
    <xf numFmtId="14" fontId="0" fillId="0" borderId="0" xfId="0" applyNumberFormat="1" applyBorder="1"/>
    <xf numFmtId="14" fontId="0" fillId="0" borderId="9" xfId="0" applyNumberFormat="1" applyBorder="1"/>
    <xf numFmtId="0" fontId="2" fillId="0" borderId="0" xfId="0" applyFont="1" applyBorder="1"/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FF99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5"/>
  <sheetViews>
    <sheetView workbookViewId="0">
      <pane ySplit="16" topLeftCell="A17" activePane="bottomLeft" state="frozen"/>
      <selection pane="bottomLeft" activeCell="A36" sqref="A36"/>
    </sheetView>
  </sheetViews>
  <sheetFormatPr defaultRowHeight="13.2" x14ac:dyDescent="0.25"/>
  <cols>
    <col min="1" max="1" width="27.6640625" customWidth="1"/>
    <col min="2" max="2" width="8.44140625" style="1" customWidth="1"/>
    <col min="3" max="3" width="9.44140625" customWidth="1"/>
    <col min="4" max="14" width="8.88671875" customWidth="1"/>
    <col min="15" max="15" width="9.6640625" customWidth="1"/>
  </cols>
  <sheetData>
    <row r="1" spans="1:17" x14ac:dyDescent="0.25">
      <c r="A1" s="2" t="s">
        <v>0</v>
      </c>
      <c r="B1" s="3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6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7" t="s">
        <v>12</v>
      </c>
      <c r="N1" s="7" t="s">
        <v>13</v>
      </c>
      <c r="O1" s="8" t="s">
        <v>14</v>
      </c>
      <c r="P1" s="9"/>
      <c r="Q1" s="10"/>
    </row>
    <row r="2" spans="1:17" x14ac:dyDescent="0.25">
      <c r="A2" s="11" t="s">
        <v>15</v>
      </c>
      <c r="B2" s="12">
        <v>43831</v>
      </c>
      <c r="C2" s="4">
        <v>25</v>
      </c>
      <c r="D2" s="4"/>
      <c r="E2" s="4"/>
      <c r="F2" s="4"/>
      <c r="G2" s="4"/>
      <c r="H2" s="4"/>
      <c r="I2" s="4">
        <v>25</v>
      </c>
      <c r="J2" s="4"/>
      <c r="K2" s="4"/>
      <c r="L2" s="4"/>
      <c r="M2" s="13"/>
      <c r="N2" s="13"/>
      <c r="O2" s="13">
        <f>SUM(D2:L2)-C2</f>
        <v>0</v>
      </c>
      <c r="P2" s="9"/>
      <c r="Q2" s="10"/>
    </row>
    <row r="3" spans="1:17" x14ac:dyDescent="0.25">
      <c r="A3" s="11" t="s">
        <v>16</v>
      </c>
      <c r="B3" s="12">
        <v>43839</v>
      </c>
      <c r="C3" s="4">
        <v>10000</v>
      </c>
      <c r="D3" s="4"/>
      <c r="E3" s="4"/>
      <c r="F3" s="4"/>
      <c r="G3" s="4"/>
      <c r="H3" s="4"/>
      <c r="I3" s="4"/>
      <c r="J3" s="4"/>
      <c r="K3" s="4"/>
      <c r="L3" s="4"/>
      <c r="M3" s="13"/>
      <c r="N3" s="13">
        <v>10000</v>
      </c>
      <c r="O3" s="13">
        <f t="shared" ref="O3:O4" si="0">SUM(D3:N3)-C3</f>
        <v>0</v>
      </c>
      <c r="P3" s="9"/>
      <c r="Q3" s="10"/>
    </row>
    <row r="4" spans="1:17" x14ac:dyDescent="0.25">
      <c r="A4" s="14" t="s">
        <v>17</v>
      </c>
      <c r="B4" s="12">
        <v>43843</v>
      </c>
      <c r="C4" s="4">
        <v>1095.05</v>
      </c>
      <c r="D4" s="4"/>
      <c r="E4" s="4"/>
      <c r="F4" s="4"/>
      <c r="G4" s="4"/>
      <c r="H4" s="4"/>
      <c r="I4" s="4"/>
      <c r="J4" s="4"/>
      <c r="K4" s="4"/>
      <c r="L4" s="4"/>
      <c r="N4" s="13">
        <v>1095.05</v>
      </c>
      <c r="O4" s="13">
        <f t="shared" si="0"/>
        <v>0</v>
      </c>
      <c r="P4" s="9"/>
      <c r="Q4" s="10"/>
    </row>
    <row r="5" spans="1:17" x14ac:dyDescent="0.25">
      <c r="A5" s="15" t="s">
        <v>18</v>
      </c>
      <c r="B5" s="12">
        <v>43846</v>
      </c>
      <c r="C5" s="4">
        <v>1800</v>
      </c>
      <c r="D5" s="4"/>
      <c r="E5" s="4">
        <v>1800</v>
      </c>
      <c r="F5" s="4"/>
      <c r="G5" s="4"/>
      <c r="H5" s="4"/>
      <c r="I5" s="4"/>
      <c r="J5" s="4"/>
      <c r="K5" s="4"/>
      <c r="L5" s="4"/>
      <c r="M5" s="13"/>
      <c r="N5" s="13"/>
      <c r="O5" s="13">
        <f t="shared" ref="O5:O12" si="1">SUM(D5:L5)-C5</f>
        <v>0</v>
      </c>
      <c r="P5" s="9"/>
      <c r="Q5" s="10"/>
    </row>
    <row r="6" spans="1:17" x14ac:dyDescent="0.25">
      <c r="A6" s="11" t="s">
        <v>19</v>
      </c>
      <c r="B6" s="12">
        <v>43854</v>
      </c>
      <c r="C6" s="4">
        <v>50</v>
      </c>
      <c r="D6" s="4"/>
      <c r="E6" s="4"/>
      <c r="F6" s="4"/>
      <c r="G6" s="4"/>
      <c r="H6" s="4"/>
      <c r="I6" s="4"/>
      <c r="J6" s="4"/>
      <c r="K6" s="4">
        <v>50</v>
      </c>
      <c r="L6" s="4"/>
      <c r="M6" s="13"/>
      <c r="N6" s="13"/>
      <c r="O6" s="13">
        <f t="shared" si="1"/>
        <v>0</v>
      </c>
      <c r="P6" s="9"/>
      <c r="Q6" s="10"/>
    </row>
    <row r="7" spans="1:17" x14ac:dyDescent="0.25">
      <c r="A7" s="11" t="s">
        <v>20</v>
      </c>
      <c r="B7" s="12">
        <v>43857</v>
      </c>
      <c r="C7" s="4">
        <v>5</v>
      </c>
      <c r="D7" s="4"/>
      <c r="E7" s="4"/>
      <c r="F7" s="4"/>
      <c r="G7" s="4"/>
      <c r="H7" s="4">
        <v>5</v>
      </c>
      <c r="I7" s="4"/>
      <c r="J7" s="4"/>
      <c r="K7" s="4"/>
      <c r="L7" s="4"/>
      <c r="M7" s="13"/>
      <c r="N7" s="13"/>
      <c r="O7" s="13">
        <f t="shared" si="1"/>
        <v>0</v>
      </c>
      <c r="P7" s="9"/>
      <c r="Q7" s="10"/>
    </row>
    <row r="8" spans="1:17" x14ac:dyDescent="0.25">
      <c r="A8" s="16" t="s">
        <v>21</v>
      </c>
      <c r="B8" s="12">
        <v>43859</v>
      </c>
      <c r="C8" s="4">
        <v>500</v>
      </c>
      <c r="D8" s="4"/>
      <c r="E8" s="4"/>
      <c r="F8" s="4"/>
      <c r="G8" s="4"/>
      <c r="H8" s="4"/>
      <c r="I8" s="4"/>
      <c r="J8" s="4"/>
      <c r="K8" s="4"/>
      <c r="L8" s="4">
        <v>500</v>
      </c>
      <c r="M8" s="13"/>
      <c r="N8" s="13"/>
      <c r="O8" s="13">
        <f t="shared" si="1"/>
        <v>0</v>
      </c>
      <c r="P8" s="9"/>
      <c r="Q8" s="10"/>
    </row>
    <row r="9" spans="1:17" x14ac:dyDescent="0.25">
      <c r="A9" s="17" t="s">
        <v>22</v>
      </c>
      <c r="B9" s="18">
        <v>43860</v>
      </c>
      <c r="C9" s="4">
        <v>2500</v>
      </c>
      <c r="D9" s="4"/>
      <c r="E9" s="4">
        <v>2500</v>
      </c>
      <c r="F9" s="4"/>
      <c r="G9" s="4"/>
      <c r="H9" s="4"/>
      <c r="I9" s="4"/>
      <c r="J9" s="4"/>
      <c r="K9" s="4"/>
      <c r="L9" s="4"/>
      <c r="M9" s="13"/>
      <c r="N9" s="13"/>
      <c r="O9" s="13">
        <f t="shared" si="1"/>
        <v>0</v>
      </c>
      <c r="P9" s="9"/>
      <c r="Q9" s="10"/>
    </row>
    <row r="10" spans="1:17" x14ac:dyDescent="0.25">
      <c r="A10" s="19" t="s">
        <v>23</v>
      </c>
      <c r="B10" s="18">
        <v>43874</v>
      </c>
      <c r="C10" s="4">
        <v>2451.4499999999998</v>
      </c>
      <c r="D10" s="4"/>
      <c r="E10" s="4"/>
      <c r="F10" s="4"/>
      <c r="G10" s="4">
        <v>2451.4499999999998</v>
      </c>
      <c r="H10" s="4"/>
      <c r="I10" s="4"/>
      <c r="J10" s="4"/>
      <c r="K10" s="4"/>
      <c r="L10" s="4"/>
      <c r="M10" s="13"/>
      <c r="N10" s="13"/>
      <c r="O10" s="13">
        <f t="shared" si="1"/>
        <v>0</v>
      </c>
      <c r="P10" s="9"/>
      <c r="Q10" s="10"/>
    </row>
    <row r="11" spans="1:17" x14ac:dyDescent="0.25">
      <c r="A11" s="17" t="s">
        <v>24</v>
      </c>
      <c r="B11" s="18">
        <v>43889</v>
      </c>
      <c r="C11" s="4">
        <v>1500</v>
      </c>
      <c r="D11" s="4"/>
      <c r="E11" s="4"/>
      <c r="F11" s="4">
        <v>1500</v>
      </c>
      <c r="G11" s="4"/>
      <c r="H11" s="4"/>
      <c r="I11" s="4"/>
      <c r="J11" s="4"/>
      <c r="K11" s="4"/>
      <c r="L11" s="4"/>
      <c r="M11" s="13"/>
      <c r="N11" s="13"/>
      <c r="O11" s="13">
        <f t="shared" si="1"/>
        <v>0</v>
      </c>
      <c r="P11" s="9"/>
      <c r="Q11" s="10"/>
    </row>
    <row r="12" spans="1:17" x14ac:dyDescent="0.25">
      <c r="A12" s="20" t="s">
        <v>25</v>
      </c>
      <c r="B12" s="18">
        <v>43910</v>
      </c>
      <c r="C12" s="4">
        <v>2200</v>
      </c>
      <c r="D12" s="4"/>
      <c r="E12" s="4"/>
      <c r="F12" s="4"/>
      <c r="G12" s="4"/>
      <c r="H12" s="4"/>
      <c r="I12" s="4"/>
      <c r="J12" s="4">
        <v>2200</v>
      </c>
      <c r="K12" s="4"/>
      <c r="L12" s="4"/>
      <c r="M12" s="13"/>
      <c r="N12" s="13"/>
      <c r="O12" s="13">
        <f t="shared" si="1"/>
        <v>0</v>
      </c>
      <c r="P12" s="9"/>
      <c r="Q12" s="10"/>
    </row>
    <row r="13" spans="1:17" x14ac:dyDescent="0.25">
      <c r="A13" s="20" t="s">
        <v>26</v>
      </c>
      <c r="B13" s="18">
        <v>43914</v>
      </c>
      <c r="C13" s="4">
        <v>555.5</v>
      </c>
      <c r="D13" s="4">
        <v>555.5</v>
      </c>
      <c r="E13" s="4"/>
      <c r="F13" s="4"/>
      <c r="G13" s="4"/>
      <c r="H13" s="4"/>
      <c r="I13" s="4"/>
      <c r="J13" s="4"/>
      <c r="K13" s="4"/>
      <c r="L13" s="4"/>
      <c r="M13" s="13"/>
      <c r="N13" s="13"/>
      <c r="O13" s="13">
        <f t="shared" ref="O13:O14" si="2">SUM(C13-SUM(D13:L13))</f>
        <v>0</v>
      </c>
      <c r="P13" s="9"/>
      <c r="Q13" s="10"/>
    </row>
    <row r="14" spans="1:17" x14ac:dyDescent="0.25">
      <c r="A14" s="21" t="s">
        <v>27</v>
      </c>
      <c r="B14" s="18">
        <v>43916</v>
      </c>
      <c r="C14" s="4">
        <v>5</v>
      </c>
      <c r="D14" s="4"/>
      <c r="E14" s="4"/>
      <c r="F14" s="4"/>
      <c r="G14" s="4"/>
      <c r="H14" s="4">
        <v>5</v>
      </c>
      <c r="I14" s="4"/>
      <c r="J14" s="4"/>
      <c r="K14" s="4"/>
      <c r="L14" s="4"/>
      <c r="M14" s="13"/>
      <c r="N14" s="13"/>
      <c r="O14" s="13">
        <f t="shared" si="2"/>
        <v>0</v>
      </c>
      <c r="P14" s="9"/>
      <c r="Q14" s="10"/>
    </row>
    <row r="15" spans="1:17" x14ac:dyDescent="0.25">
      <c r="A15" s="21" t="s">
        <v>28</v>
      </c>
      <c r="B15" s="18">
        <v>43919</v>
      </c>
      <c r="C15" s="4">
        <v>25</v>
      </c>
      <c r="D15" s="4"/>
      <c r="E15" s="4"/>
      <c r="F15" s="4"/>
      <c r="G15" s="4"/>
      <c r="H15" s="4"/>
      <c r="I15" s="4">
        <v>25</v>
      </c>
      <c r="J15" s="4"/>
      <c r="K15" s="4"/>
      <c r="L15" s="4"/>
      <c r="M15" s="13"/>
      <c r="N15" s="13"/>
      <c r="O15" s="13">
        <f t="shared" ref="O15:O21" si="3">SUM(D15:L15)-C15</f>
        <v>0</v>
      </c>
      <c r="P15" s="9"/>
      <c r="Q15" s="10"/>
    </row>
    <row r="16" spans="1:17" x14ac:dyDescent="0.25">
      <c r="A16" s="20" t="s">
        <v>29</v>
      </c>
      <c r="B16" s="18">
        <v>43943</v>
      </c>
      <c r="C16" s="4">
        <v>25</v>
      </c>
      <c r="D16" s="4"/>
      <c r="E16" s="4"/>
      <c r="F16" s="4"/>
      <c r="G16" s="4"/>
      <c r="H16" s="4"/>
      <c r="I16" s="4">
        <v>25</v>
      </c>
      <c r="J16" s="4"/>
      <c r="K16" s="4"/>
      <c r="L16" s="4"/>
      <c r="M16" s="13"/>
      <c r="N16" s="13"/>
      <c r="O16" s="13">
        <f t="shared" si="3"/>
        <v>0</v>
      </c>
      <c r="P16" s="9"/>
      <c r="Q16" s="10"/>
    </row>
    <row r="17" spans="1:17" x14ac:dyDescent="0.25">
      <c r="A17" s="20" t="s">
        <v>30</v>
      </c>
      <c r="B17" s="18">
        <v>43952</v>
      </c>
      <c r="C17" s="4">
        <v>5</v>
      </c>
      <c r="D17" s="4"/>
      <c r="E17" s="4"/>
      <c r="F17" s="4"/>
      <c r="G17" s="4"/>
      <c r="H17" s="4">
        <v>5</v>
      </c>
      <c r="I17" s="4"/>
      <c r="J17" s="4"/>
      <c r="K17" s="4"/>
      <c r="L17" s="4"/>
      <c r="M17" s="13"/>
      <c r="N17" s="13"/>
      <c r="O17" s="13">
        <f t="shared" si="3"/>
        <v>0</v>
      </c>
      <c r="P17" s="10"/>
      <c r="Q17" s="10"/>
    </row>
    <row r="18" spans="1:17" x14ac:dyDescent="0.25">
      <c r="A18" s="20" t="s">
        <v>30</v>
      </c>
      <c r="B18" s="18">
        <v>43957</v>
      </c>
      <c r="C18" s="4">
        <v>5</v>
      </c>
      <c r="D18" s="4"/>
      <c r="E18" s="4"/>
      <c r="F18" s="4"/>
      <c r="G18" s="4"/>
      <c r="H18" s="4">
        <v>5</v>
      </c>
      <c r="I18" s="4"/>
      <c r="J18" s="4"/>
      <c r="K18" s="4"/>
      <c r="L18" s="4"/>
      <c r="M18" s="13"/>
      <c r="N18" s="13"/>
      <c r="O18" s="13">
        <f t="shared" si="3"/>
        <v>0</v>
      </c>
      <c r="P18" s="10"/>
      <c r="Q18" s="10"/>
    </row>
    <row r="19" spans="1:17" x14ac:dyDescent="0.25">
      <c r="A19" s="20" t="s">
        <v>25</v>
      </c>
      <c r="B19" s="18">
        <v>43964</v>
      </c>
      <c r="C19" s="4">
        <v>2000</v>
      </c>
      <c r="D19" s="4"/>
      <c r="E19" s="4"/>
      <c r="F19" s="4"/>
      <c r="G19" s="4"/>
      <c r="H19" s="4"/>
      <c r="I19" s="4"/>
      <c r="J19" s="4">
        <v>2000</v>
      </c>
      <c r="K19" s="4"/>
      <c r="L19" s="4"/>
      <c r="M19" s="13"/>
      <c r="N19" s="13"/>
      <c r="O19" s="13">
        <f t="shared" si="3"/>
        <v>0</v>
      </c>
      <c r="P19" s="10"/>
      <c r="Q19" s="10"/>
    </row>
    <row r="20" spans="1:17" x14ac:dyDescent="0.25">
      <c r="A20" s="21" t="s">
        <v>30</v>
      </c>
      <c r="B20" s="18">
        <v>43980</v>
      </c>
      <c r="C20" s="4">
        <v>5</v>
      </c>
      <c r="D20" s="4"/>
      <c r="E20" s="4"/>
      <c r="F20" s="4"/>
      <c r="G20" s="4"/>
      <c r="H20" s="4">
        <v>5</v>
      </c>
      <c r="I20" s="4"/>
      <c r="J20" s="4"/>
      <c r="K20" s="4"/>
      <c r="L20" s="4"/>
      <c r="M20" s="13"/>
      <c r="N20" s="13"/>
      <c r="O20" s="13">
        <f t="shared" si="3"/>
        <v>0</v>
      </c>
      <c r="P20" s="10"/>
      <c r="Q20" s="10"/>
    </row>
    <row r="21" spans="1:17" x14ac:dyDescent="0.25">
      <c r="A21" s="21" t="s">
        <v>31</v>
      </c>
      <c r="B21" s="18">
        <v>43983</v>
      </c>
      <c r="C21" s="4">
        <v>5</v>
      </c>
      <c r="D21" s="4"/>
      <c r="E21" s="4"/>
      <c r="F21" s="4"/>
      <c r="G21" s="4"/>
      <c r="H21" s="4">
        <v>5</v>
      </c>
      <c r="I21" s="4"/>
      <c r="J21" s="4"/>
      <c r="K21" s="4"/>
      <c r="L21" s="4"/>
      <c r="M21" s="13"/>
      <c r="N21" s="13"/>
      <c r="O21" s="13">
        <f t="shared" si="3"/>
        <v>0</v>
      </c>
      <c r="P21" s="10"/>
      <c r="Q21" s="10"/>
    </row>
    <row r="22" spans="1:17" x14ac:dyDescent="0.25">
      <c r="A22" s="20" t="s">
        <v>32</v>
      </c>
      <c r="B22" s="18">
        <v>43994</v>
      </c>
      <c r="C22" s="4">
        <v>25</v>
      </c>
      <c r="D22" s="4"/>
      <c r="E22" s="4"/>
      <c r="F22" s="4"/>
      <c r="G22" s="4"/>
      <c r="H22" s="4"/>
      <c r="I22" s="4">
        <v>25</v>
      </c>
      <c r="J22" s="4"/>
      <c r="K22" s="4"/>
      <c r="L22" s="4"/>
      <c r="M22" s="13"/>
      <c r="N22" s="13"/>
      <c r="O22" s="13">
        <f>SUM(D22:N22)-C22</f>
        <v>0</v>
      </c>
      <c r="P22" s="10"/>
      <c r="Q22" s="10"/>
    </row>
    <row r="23" spans="1:17" x14ac:dyDescent="0.25">
      <c r="A23" s="20" t="s">
        <v>31</v>
      </c>
      <c r="B23" s="18">
        <v>44006</v>
      </c>
      <c r="C23" s="4">
        <v>2385</v>
      </c>
      <c r="D23" s="4"/>
      <c r="E23" s="4"/>
      <c r="F23" s="4"/>
      <c r="G23" s="4"/>
      <c r="H23" s="4">
        <v>2385</v>
      </c>
      <c r="I23" s="4"/>
      <c r="J23" s="4"/>
      <c r="K23" s="4"/>
      <c r="L23" s="4"/>
      <c r="M23" s="13"/>
      <c r="N23" s="13"/>
      <c r="O23" s="13">
        <f t="shared" ref="O23:O29" si="4">SUM(D23:L23)-C23</f>
        <v>0</v>
      </c>
      <c r="P23" s="10"/>
      <c r="Q23" s="10"/>
    </row>
    <row r="24" spans="1:17" x14ac:dyDescent="0.25">
      <c r="A24" s="20" t="s">
        <v>31</v>
      </c>
      <c r="B24" s="18">
        <v>44008</v>
      </c>
      <c r="C24" s="4">
        <v>25</v>
      </c>
      <c r="D24" s="4"/>
      <c r="E24" s="4"/>
      <c r="F24" s="4"/>
      <c r="G24" s="4"/>
      <c r="H24" s="4"/>
      <c r="I24" s="4">
        <v>25</v>
      </c>
      <c r="J24" s="4"/>
      <c r="K24" s="4"/>
      <c r="L24" s="4"/>
      <c r="M24" s="13"/>
      <c r="N24" s="13"/>
      <c r="O24" s="13">
        <f t="shared" si="4"/>
        <v>0</v>
      </c>
      <c r="P24" s="10"/>
      <c r="Q24" s="10"/>
    </row>
    <row r="25" spans="1:17" x14ac:dyDescent="0.25">
      <c r="A25" s="20" t="s">
        <v>31</v>
      </c>
      <c r="B25" s="18">
        <v>44010</v>
      </c>
      <c r="C25" s="4">
        <v>10</v>
      </c>
      <c r="D25" s="4"/>
      <c r="E25" s="4"/>
      <c r="F25" s="4"/>
      <c r="G25" s="4"/>
      <c r="H25" s="4">
        <v>10</v>
      </c>
      <c r="I25" s="4"/>
      <c r="J25" s="4"/>
      <c r="K25" s="4"/>
      <c r="L25" s="4"/>
      <c r="M25" s="13"/>
      <c r="N25" s="13"/>
      <c r="O25" s="13">
        <f t="shared" si="4"/>
        <v>0</v>
      </c>
      <c r="P25" s="10"/>
      <c r="Q25" s="10"/>
    </row>
    <row r="26" spans="1:17" x14ac:dyDescent="0.25">
      <c r="A26" s="20" t="s">
        <v>31</v>
      </c>
      <c r="B26" s="18">
        <v>44011</v>
      </c>
      <c r="C26" s="4">
        <v>10</v>
      </c>
      <c r="D26" s="4"/>
      <c r="E26" s="4"/>
      <c r="F26" s="4"/>
      <c r="G26" s="4"/>
      <c r="H26" s="4">
        <v>10</v>
      </c>
      <c r="I26" s="4"/>
      <c r="J26" s="4"/>
      <c r="K26" s="4"/>
      <c r="L26" s="4"/>
      <c r="M26" s="13"/>
      <c r="N26" s="13"/>
      <c r="O26" s="13">
        <f t="shared" si="4"/>
        <v>0</v>
      </c>
      <c r="P26" s="10"/>
      <c r="Q26" s="10"/>
    </row>
    <row r="27" spans="1:17" x14ac:dyDescent="0.25">
      <c r="A27" s="20" t="s">
        <v>33</v>
      </c>
      <c r="B27" s="18">
        <v>44016</v>
      </c>
      <c r="C27" s="4">
        <v>5</v>
      </c>
      <c r="D27" s="4"/>
      <c r="E27" s="4"/>
      <c r="F27" s="4"/>
      <c r="G27" s="4"/>
      <c r="H27" s="4">
        <v>5</v>
      </c>
      <c r="I27" s="4"/>
      <c r="J27" s="4"/>
      <c r="K27" s="4"/>
      <c r="L27" s="4"/>
      <c r="M27" s="13"/>
      <c r="N27" s="13"/>
      <c r="O27" s="13">
        <f t="shared" si="4"/>
        <v>0</v>
      </c>
      <c r="P27" s="10"/>
      <c r="Q27" s="10"/>
    </row>
    <row r="28" spans="1:17" x14ac:dyDescent="0.25">
      <c r="A28" s="20" t="s">
        <v>34</v>
      </c>
      <c r="B28" s="18">
        <v>44021</v>
      </c>
      <c r="C28" s="4">
        <v>25</v>
      </c>
      <c r="D28" s="4"/>
      <c r="E28" s="4"/>
      <c r="F28" s="4"/>
      <c r="G28" s="4"/>
      <c r="H28" s="4"/>
      <c r="I28" s="4">
        <v>25</v>
      </c>
      <c r="J28" s="4"/>
      <c r="K28" s="4"/>
      <c r="L28" s="4"/>
      <c r="M28" s="13"/>
      <c r="N28" s="13"/>
      <c r="O28" s="13">
        <f t="shared" si="4"/>
        <v>0</v>
      </c>
      <c r="P28" s="10"/>
      <c r="Q28" s="10"/>
    </row>
    <row r="29" spans="1:17" x14ac:dyDescent="0.25">
      <c r="A29" s="20" t="s">
        <v>35</v>
      </c>
      <c r="B29" s="18">
        <v>44025</v>
      </c>
      <c r="C29" s="4">
        <v>25</v>
      </c>
      <c r="D29" s="4"/>
      <c r="E29" s="4"/>
      <c r="F29" s="4"/>
      <c r="G29" s="4"/>
      <c r="H29" s="4"/>
      <c r="I29" s="4">
        <v>25</v>
      </c>
      <c r="J29" s="4"/>
      <c r="K29" s="4"/>
      <c r="L29" s="4"/>
      <c r="M29" s="13"/>
      <c r="N29" s="13"/>
      <c r="O29" s="13">
        <f t="shared" si="4"/>
        <v>0</v>
      </c>
      <c r="P29" s="10"/>
      <c r="Q29" s="10"/>
    </row>
    <row r="30" spans="1:17" x14ac:dyDescent="0.25">
      <c r="A30" s="20" t="s">
        <v>36</v>
      </c>
      <c r="B30" s="18">
        <v>44036</v>
      </c>
      <c r="C30" s="4">
        <v>100</v>
      </c>
      <c r="D30" s="4"/>
      <c r="E30" s="4"/>
      <c r="F30" s="4"/>
      <c r="G30" s="4"/>
      <c r="H30" s="4"/>
      <c r="I30" s="4">
        <v>100</v>
      </c>
      <c r="J30" s="4"/>
      <c r="K30" s="4"/>
      <c r="L30" s="4"/>
      <c r="M30" s="13"/>
      <c r="N30" s="13"/>
      <c r="O30" s="13">
        <f t="shared" ref="O30:O33" si="5">SUM(D30:N30)-C30</f>
        <v>0</v>
      </c>
      <c r="P30" s="10"/>
      <c r="Q30" s="10"/>
    </row>
    <row r="31" spans="1:17" x14ac:dyDescent="0.25">
      <c r="A31" s="20" t="s">
        <v>37</v>
      </c>
      <c r="B31" s="18">
        <v>44046</v>
      </c>
      <c r="C31" s="4">
        <v>25</v>
      </c>
      <c r="D31" s="4"/>
      <c r="E31" s="4"/>
      <c r="F31" s="4"/>
      <c r="G31" s="4"/>
      <c r="H31" s="4"/>
      <c r="I31" s="4">
        <v>25</v>
      </c>
      <c r="J31" s="4"/>
      <c r="K31" s="4"/>
      <c r="L31" s="4"/>
      <c r="M31" s="13"/>
      <c r="N31" s="13"/>
      <c r="O31" s="13">
        <f t="shared" si="5"/>
        <v>0</v>
      </c>
      <c r="P31" s="10"/>
      <c r="Q31" s="10"/>
    </row>
    <row r="32" spans="1:17" x14ac:dyDescent="0.25">
      <c r="A32" s="20" t="s">
        <v>38</v>
      </c>
      <c r="B32" s="18">
        <v>44064</v>
      </c>
      <c r="C32" s="4">
        <v>25</v>
      </c>
      <c r="D32" s="4"/>
      <c r="E32" s="4"/>
      <c r="F32" s="4"/>
      <c r="G32" s="4"/>
      <c r="H32" s="4"/>
      <c r="I32" s="4">
        <v>25</v>
      </c>
      <c r="J32" s="4"/>
      <c r="K32" s="4"/>
      <c r="L32" s="4"/>
      <c r="M32" s="13"/>
      <c r="N32" s="13"/>
      <c r="O32" s="13">
        <f t="shared" si="5"/>
        <v>0</v>
      </c>
      <c r="P32" s="10"/>
      <c r="Q32" s="10"/>
    </row>
    <row r="33" spans="1:17" x14ac:dyDescent="0.25">
      <c r="A33" s="20" t="s">
        <v>39</v>
      </c>
      <c r="B33" s="18">
        <v>44069</v>
      </c>
      <c r="C33" s="4">
        <v>25</v>
      </c>
      <c r="D33" s="4"/>
      <c r="E33" s="4"/>
      <c r="F33" s="4"/>
      <c r="G33" s="4"/>
      <c r="H33" s="4"/>
      <c r="I33" s="4">
        <v>25</v>
      </c>
      <c r="J33" s="4"/>
      <c r="K33" s="4"/>
      <c r="L33" s="4"/>
      <c r="M33" s="13"/>
      <c r="N33" s="13"/>
      <c r="O33" s="13">
        <f t="shared" si="5"/>
        <v>0</v>
      </c>
      <c r="P33" s="10"/>
      <c r="Q33" s="10"/>
    </row>
    <row r="34" spans="1:17" x14ac:dyDescent="0.25">
      <c r="A34" s="17" t="s">
        <v>40</v>
      </c>
      <c r="B34" s="18">
        <v>44073</v>
      </c>
      <c r="C34" s="4">
        <v>215</v>
      </c>
      <c r="D34" s="4"/>
      <c r="E34" s="4"/>
      <c r="F34" s="4"/>
      <c r="G34" s="4"/>
      <c r="H34" s="4">
        <v>215</v>
      </c>
      <c r="I34" s="4"/>
      <c r="J34" s="4"/>
      <c r="K34" s="4"/>
      <c r="L34" s="4"/>
      <c r="M34" s="13"/>
      <c r="N34" s="13"/>
      <c r="O34" s="13">
        <f>SUM(D34:L34)-C34</f>
        <v>0</v>
      </c>
      <c r="P34" s="10"/>
      <c r="Q34" s="10"/>
    </row>
    <row r="35" spans="1:17" x14ac:dyDescent="0.25">
      <c r="A35" s="20" t="s">
        <v>25</v>
      </c>
      <c r="B35" s="18">
        <v>44158</v>
      </c>
      <c r="C35" s="4">
        <v>1000</v>
      </c>
      <c r="D35" s="4"/>
      <c r="E35" s="4"/>
      <c r="F35" s="4"/>
      <c r="G35" s="4"/>
      <c r="H35" s="4"/>
      <c r="I35" s="4"/>
      <c r="J35" s="4">
        <v>1000</v>
      </c>
      <c r="K35" s="4"/>
      <c r="L35" s="4"/>
      <c r="M35" s="13"/>
      <c r="N35" s="13"/>
      <c r="O35" s="13">
        <f t="shared" ref="O35:O37" si="6">SUM(D35:N35)-C35</f>
        <v>0</v>
      </c>
      <c r="P35" s="10"/>
      <c r="Q35" s="10"/>
    </row>
    <row r="36" spans="1:17" x14ac:dyDescent="0.25">
      <c r="A36" s="20" t="s">
        <v>41</v>
      </c>
      <c r="B36" s="18">
        <v>44547</v>
      </c>
      <c r="C36" s="4">
        <v>1800</v>
      </c>
      <c r="D36" s="4"/>
      <c r="E36" s="4">
        <v>1800</v>
      </c>
      <c r="F36" s="4"/>
      <c r="G36" s="4"/>
      <c r="H36" s="4"/>
      <c r="I36" s="4"/>
      <c r="J36" s="4"/>
      <c r="K36" s="4"/>
      <c r="L36" s="4"/>
      <c r="M36" s="13"/>
      <c r="N36" s="13"/>
      <c r="O36" s="13">
        <f t="shared" si="6"/>
        <v>0</v>
      </c>
      <c r="P36" s="10"/>
      <c r="Q36" s="10"/>
    </row>
    <row r="37" spans="1:17" x14ac:dyDescent="0.25">
      <c r="A37" s="17" t="s">
        <v>42</v>
      </c>
      <c r="B37" s="22">
        <v>44553</v>
      </c>
      <c r="C37" s="4">
        <v>694.64</v>
      </c>
      <c r="D37" s="4"/>
      <c r="E37" s="4"/>
      <c r="F37" s="4"/>
      <c r="G37" s="4"/>
      <c r="H37" s="4"/>
      <c r="I37" s="4"/>
      <c r="J37" s="4"/>
      <c r="K37" s="4"/>
      <c r="L37" s="4"/>
      <c r="M37" s="13">
        <v>694.64</v>
      </c>
      <c r="N37" s="13"/>
      <c r="O37" s="13">
        <f t="shared" si="6"/>
        <v>0</v>
      </c>
      <c r="P37" s="10"/>
      <c r="Q37" s="10"/>
    </row>
    <row r="38" spans="1:17" x14ac:dyDescent="0.25">
      <c r="A38" s="20"/>
      <c r="B38" s="23"/>
      <c r="C38" s="4"/>
      <c r="D38" s="4"/>
      <c r="E38" s="4"/>
      <c r="F38" s="4"/>
      <c r="G38" s="4"/>
      <c r="H38" s="4"/>
      <c r="I38" s="4"/>
      <c r="J38" s="4"/>
      <c r="K38" s="4"/>
      <c r="L38" s="4"/>
      <c r="M38" s="13"/>
      <c r="N38" s="13"/>
      <c r="O38" s="13">
        <f>SUM(D38:L38)-C38</f>
        <v>0</v>
      </c>
      <c r="P38" s="10"/>
      <c r="Q38" s="10"/>
    </row>
    <row r="39" spans="1:17" x14ac:dyDescent="0.25">
      <c r="A39" s="20"/>
      <c r="B39" s="18"/>
      <c r="C39" s="4"/>
      <c r="D39" s="4"/>
      <c r="E39" s="4"/>
      <c r="F39" s="4"/>
      <c r="G39" s="4"/>
      <c r="H39" s="4"/>
      <c r="I39" s="4"/>
      <c r="J39" s="4"/>
      <c r="K39" s="4"/>
      <c r="L39" s="4"/>
      <c r="M39" s="13"/>
      <c r="N39" s="13"/>
      <c r="O39" s="13">
        <f t="shared" ref="O39:O42" si="7">SUM(D39:N39)-C39</f>
        <v>0</v>
      </c>
      <c r="P39" s="10"/>
      <c r="Q39" s="10"/>
    </row>
    <row r="40" spans="1:17" x14ac:dyDescent="0.25">
      <c r="A40" s="20"/>
      <c r="B40" s="18"/>
      <c r="C40" s="4"/>
      <c r="D40" s="4"/>
      <c r="E40" s="4"/>
      <c r="F40" s="4"/>
      <c r="G40" s="4"/>
      <c r="H40" s="4"/>
      <c r="I40" s="4"/>
      <c r="J40" s="4"/>
      <c r="K40" s="4"/>
      <c r="L40" s="4"/>
      <c r="M40" s="13"/>
      <c r="N40" s="13"/>
      <c r="O40" s="13">
        <f t="shared" si="7"/>
        <v>0</v>
      </c>
      <c r="P40" s="10"/>
      <c r="Q40" s="10"/>
    </row>
    <row r="41" spans="1:17" x14ac:dyDescent="0.25">
      <c r="A41" s="20"/>
      <c r="B41" s="18"/>
      <c r="C41" s="4"/>
      <c r="D41" s="4"/>
      <c r="E41" s="4"/>
      <c r="F41" s="4"/>
      <c r="G41" s="4"/>
      <c r="H41" s="4"/>
      <c r="I41" s="4"/>
      <c r="J41" s="4"/>
      <c r="K41" s="4"/>
      <c r="L41" s="4"/>
      <c r="M41" s="13"/>
      <c r="N41" s="13"/>
      <c r="O41" s="13">
        <f t="shared" si="7"/>
        <v>0</v>
      </c>
      <c r="P41" s="10"/>
      <c r="Q41" s="10"/>
    </row>
    <row r="42" spans="1:17" x14ac:dyDescent="0.25">
      <c r="A42" s="20"/>
      <c r="B42" s="18"/>
      <c r="C42" s="4"/>
      <c r="D42" s="4"/>
      <c r="E42" s="4"/>
      <c r="F42" s="4"/>
      <c r="G42" s="4"/>
      <c r="H42" s="4"/>
      <c r="I42" s="4"/>
      <c r="J42" s="4"/>
      <c r="K42" s="4"/>
      <c r="L42" s="4"/>
      <c r="M42" s="13"/>
      <c r="N42" s="13"/>
      <c r="O42" s="13">
        <f t="shared" si="7"/>
        <v>0</v>
      </c>
      <c r="P42" s="10"/>
      <c r="Q42" s="10"/>
    </row>
    <row r="43" spans="1:17" x14ac:dyDescent="0.25">
      <c r="A43" s="16" t="s">
        <v>43</v>
      </c>
      <c r="B43" s="24"/>
      <c r="C43" s="4">
        <f>SUM(C2:C42)</f>
        <v>31151.64</v>
      </c>
      <c r="D43" s="4">
        <f>SUM(D2:D42)</f>
        <v>555.5</v>
      </c>
      <c r="E43" s="4">
        <f>SUM(E2:E42)</f>
        <v>6100</v>
      </c>
      <c r="F43" s="4">
        <f>SUM(F2:F42)</f>
        <v>1500</v>
      </c>
      <c r="G43" s="4">
        <f>SUM(G3:G42)</f>
        <v>2451.4499999999998</v>
      </c>
      <c r="H43" s="4">
        <f t="shared" ref="H43:N43" si="8">SUM(H2:H42)</f>
        <v>2655</v>
      </c>
      <c r="I43" s="4">
        <f t="shared" si="8"/>
        <v>350</v>
      </c>
      <c r="J43" s="4">
        <f t="shared" si="8"/>
        <v>5200</v>
      </c>
      <c r="K43" s="4">
        <f t="shared" si="8"/>
        <v>50</v>
      </c>
      <c r="L43" s="4">
        <f t="shared" si="8"/>
        <v>500</v>
      </c>
      <c r="M43" s="4">
        <f t="shared" si="8"/>
        <v>694.64</v>
      </c>
      <c r="N43" s="4">
        <f t="shared" si="8"/>
        <v>11095.05</v>
      </c>
      <c r="O43" s="4">
        <f>SUM(D43:N43)</f>
        <v>31151.64</v>
      </c>
    </row>
    <row r="44" spans="1:17" x14ac:dyDescent="0.25">
      <c r="A44" s="16"/>
      <c r="B44" s="2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16"/>
    </row>
    <row r="45" spans="1:17" x14ac:dyDescent="0.25">
      <c r="A45" s="16"/>
      <c r="B45" s="24"/>
      <c r="C45" s="4"/>
      <c r="D45" s="25"/>
      <c r="E45" s="4"/>
      <c r="F45" s="4"/>
      <c r="G45" s="4"/>
      <c r="H45" s="4"/>
      <c r="I45" s="4"/>
      <c r="J45" s="4"/>
      <c r="K45" s="4"/>
      <c r="L45" s="4"/>
      <c r="M45" s="4"/>
      <c r="N45" s="4"/>
      <c r="O45" s="16"/>
    </row>
  </sheetData>
  <sheetProtection selectLockedCells="1" selectUnlockedCells="1"/>
  <pageMargins left="0.39374999999999999" right="0.39374999999999999" top="0.39374999999999999" bottom="0.39374999999999999" header="0.51180555555555551" footer="0.51180555555555551"/>
  <pageSetup paperSize="9" firstPageNumber="0" orientation="landscape" horizontalDpi="300" verticalDpi="300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95"/>
  <sheetViews>
    <sheetView workbookViewId="0">
      <pane xSplit="5" ySplit="18" topLeftCell="F19" activePane="bottomRight" state="frozen"/>
      <selection pane="topRight" activeCell="F1" sqref="F1"/>
      <selection pane="bottomLeft" activeCell="A19" sqref="A19"/>
      <selection pane="bottomRight" activeCell="F33" sqref="F33"/>
    </sheetView>
  </sheetViews>
  <sheetFormatPr defaultRowHeight="13.2" x14ac:dyDescent="0.25"/>
  <cols>
    <col min="1" max="1" width="23.6640625" customWidth="1"/>
    <col min="2" max="2" width="8.44140625" customWidth="1"/>
    <col min="3" max="3" width="8.88671875" customWidth="1"/>
    <col min="4" max="5" width="8.44140625" customWidth="1"/>
    <col min="6" max="9" width="8.6640625" customWidth="1"/>
    <col min="10" max="15" width="8.44140625" customWidth="1"/>
    <col min="16" max="17" width="8.109375" customWidth="1"/>
    <col min="18" max="19" width="8.44140625" customWidth="1"/>
    <col min="20" max="20" width="8.33203125" customWidth="1"/>
  </cols>
  <sheetData>
    <row r="1" spans="1:20" x14ac:dyDescent="0.25">
      <c r="A1" s="26" t="s">
        <v>44</v>
      </c>
      <c r="B1" s="11" t="s">
        <v>1</v>
      </c>
      <c r="C1" s="27" t="s">
        <v>2</v>
      </c>
      <c r="D1" s="27" t="s">
        <v>45</v>
      </c>
      <c r="E1" s="27" t="s">
        <v>46</v>
      </c>
      <c r="F1" s="27" t="s">
        <v>47</v>
      </c>
      <c r="G1" s="27" t="s">
        <v>48</v>
      </c>
      <c r="H1" s="27" t="s">
        <v>49</v>
      </c>
      <c r="I1" s="27" t="s">
        <v>50</v>
      </c>
      <c r="J1" s="27" t="s">
        <v>51</v>
      </c>
      <c r="K1" s="27" t="s">
        <v>52</v>
      </c>
      <c r="L1" s="27" t="s">
        <v>53</v>
      </c>
      <c r="M1" s="27" t="s">
        <v>54</v>
      </c>
      <c r="N1" s="27" t="s">
        <v>55</v>
      </c>
      <c r="O1" s="27" t="s">
        <v>56</v>
      </c>
      <c r="P1" s="27" t="s">
        <v>57</v>
      </c>
      <c r="Q1" s="27" t="s">
        <v>58</v>
      </c>
      <c r="R1" s="27" t="s">
        <v>9</v>
      </c>
      <c r="S1" s="27" t="s">
        <v>59</v>
      </c>
      <c r="T1" s="27" t="s">
        <v>60</v>
      </c>
    </row>
    <row r="2" spans="1:20" x14ac:dyDescent="0.25">
      <c r="A2" s="28" t="s">
        <v>61</v>
      </c>
      <c r="B2" s="14">
        <v>43833</v>
      </c>
      <c r="C2" s="27">
        <v>9.1</v>
      </c>
      <c r="D2" s="27"/>
      <c r="E2" s="27"/>
      <c r="F2" s="27"/>
      <c r="G2" s="27"/>
      <c r="H2" s="27"/>
      <c r="I2" s="27"/>
      <c r="J2" s="27"/>
      <c r="K2" s="27"/>
      <c r="L2" s="27">
        <v>9.1</v>
      </c>
      <c r="M2" s="27"/>
      <c r="N2" s="27"/>
      <c r="O2" s="27"/>
      <c r="P2" s="27"/>
      <c r="Q2" s="27"/>
      <c r="R2" s="27"/>
      <c r="S2" s="27"/>
      <c r="T2" s="27"/>
    </row>
    <row r="3" spans="1:20" x14ac:dyDescent="0.25">
      <c r="A3" s="14" t="s">
        <v>62</v>
      </c>
      <c r="B3" s="29">
        <v>43833</v>
      </c>
      <c r="C3" s="27">
        <v>12.95</v>
      </c>
      <c r="D3" s="27"/>
      <c r="E3" s="27"/>
      <c r="F3" s="27"/>
      <c r="G3" s="27"/>
      <c r="H3" s="27"/>
      <c r="I3" s="27">
        <v>12.95</v>
      </c>
      <c r="J3" s="27"/>
      <c r="K3" s="27"/>
      <c r="L3" s="27"/>
      <c r="M3" s="27"/>
      <c r="N3" s="27"/>
      <c r="O3" s="27"/>
      <c r="P3" s="27"/>
      <c r="Q3" s="27"/>
      <c r="R3" s="27"/>
      <c r="S3" s="27"/>
      <c r="T3" s="27">
        <f>SUM(C2-SUM(D2:R2))</f>
        <v>0</v>
      </c>
    </row>
    <row r="4" spans="1:20" x14ac:dyDescent="0.25">
      <c r="A4" s="14" t="s">
        <v>63</v>
      </c>
      <c r="B4" s="29">
        <v>43843</v>
      </c>
      <c r="C4" s="27">
        <v>11000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>
        <v>11000</v>
      </c>
      <c r="S4" s="27"/>
      <c r="T4" s="27">
        <f t="shared" ref="T4:T5" si="0">SUM(C4-SUM(D4:R4))</f>
        <v>0</v>
      </c>
    </row>
    <row r="5" spans="1:20" x14ac:dyDescent="0.25">
      <c r="A5" s="30" t="s">
        <v>64</v>
      </c>
      <c r="B5" s="29">
        <v>43843</v>
      </c>
      <c r="C5" s="27">
        <v>28.4</v>
      </c>
      <c r="D5" s="27"/>
      <c r="E5" s="27">
        <v>28.4</v>
      </c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>
        <f t="shared" si="0"/>
        <v>0</v>
      </c>
    </row>
    <row r="6" spans="1:20" x14ac:dyDescent="0.25">
      <c r="A6" s="14" t="s">
        <v>65</v>
      </c>
      <c r="B6" s="29">
        <v>43844</v>
      </c>
      <c r="C6" s="31">
        <v>4.59</v>
      </c>
      <c r="D6" s="31"/>
      <c r="E6" s="31"/>
      <c r="F6" s="31"/>
      <c r="G6" s="31"/>
      <c r="H6" s="31"/>
      <c r="I6" s="27"/>
      <c r="J6" s="27"/>
      <c r="K6" s="27"/>
      <c r="L6" s="27"/>
      <c r="M6" s="27"/>
      <c r="N6" s="27">
        <v>4.59</v>
      </c>
      <c r="O6" s="27"/>
      <c r="P6" s="27"/>
      <c r="Q6" s="27"/>
      <c r="R6" s="27"/>
      <c r="S6" s="27"/>
      <c r="T6" s="27">
        <f t="shared" ref="T6:T8" si="1">C6-SUM(D6:R6)</f>
        <v>0</v>
      </c>
    </row>
    <row r="7" spans="1:20" x14ac:dyDescent="0.25">
      <c r="A7" s="11" t="s">
        <v>63</v>
      </c>
      <c r="B7" s="29">
        <v>43850</v>
      </c>
      <c r="C7" s="31">
        <v>1800</v>
      </c>
      <c r="D7" s="31"/>
      <c r="E7" s="31"/>
      <c r="F7" s="31"/>
      <c r="G7" s="31"/>
      <c r="H7" s="31"/>
      <c r="I7" s="27"/>
      <c r="J7" s="27"/>
      <c r="K7" s="4"/>
      <c r="L7" s="27"/>
      <c r="M7" s="27"/>
      <c r="N7" s="27"/>
      <c r="O7" s="27"/>
      <c r="P7" s="27"/>
      <c r="Q7" s="27"/>
      <c r="R7" s="27">
        <v>1800</v>
      </c>
      <c r="S7" s="27"/>
      <c r="T7" s="27">
        <f t="shared" si="1"/>
        <v>0</v>
      </c>
    </row>
    <row r="8" spans="1:20" x14ac:dyDescent="0.25">
      <c r="A8" s="30" t="s">
        <v>66</v>
      </c>
      <c r="B8" s="29">
        <v>43850</v>
      </c>
      <c r="C8" s="31">
        <v>148</v>
      </c>
      <c r="D8" s="31"/>
      <c r="E8" s="31">
        <v>104.5</v>
      </c>
      <c r="F8" s="31"/>
      <c r="G8" s="31"/>
      <c r="H8" s="31"/>
      <c r="I8" s="27"/>
      <c r="J8" s="27"/>
      <c r="K8" s="4"/>
      <c r="L8" s="27"/>
      <c r="M8" s="27"/>
      <c r="N8" s="27"/>
      <c r="O8" s="27">
        <v>43.5</v>
      </c>
      <c r="P8" s="27"/>
      <c r="Q8" s="27"/>
      <c r="R8" s="27"/>
      <c r="S8" s="27"/>
      <c r="T8" s="27">
        <f t="shared" si="1"/>
        <v>0</v>
      </c>
    </row>
    <row r="9" spans="1:20" x14ac:dyDescent="0.25">
      <c r="A9" s="11" t="s">
        <v>67</v>
      </c>
      <c r="B9" s="29">
        <v>43853</v>
      </c>
      <c r="C9" s="31">
        <v>35</v>
      </c>
      <c r="D9" s="31"/>
      <c r="E9" s="31"/>
      <c r="F9" s="31"/>
      <c r="G9" s="31"/>
      <c r="H9" s="31"/>
      <c r="I9" s="27"/>
      <c r="J9" s="27"/>
      <c r="K9" s="27"/>
      <c r="L9" s="27"/>
      <c r="M9" s="27"/>
      <c r="N9" s="27"/>
      <c r="O9" s="27"/>
      <c r="P9" s="27"/>
      <c r="Q9" s="27"/>
      <c r="R9" s="27"/>
      <c r="S9" s="27">
        <v>35</v>
      </c>
      <c r="T9" s="27">
        <f>C9-SUM(D9:S9)</f>
        <v>0</v>
      </c>
    </row>
    <row r="10" spans="1:20" x14ac:dyDescent="0.25">
      <c r="A10" s="16" t="s">
        <v>63</v>
      </c>
      <c r="B10" s="29">
        <v>43864</v>
      </c>
      <c r="C10" s="31">
        <v>2500</v>
      </c>
      <c r="D10" s="31"/>
      <c r="E10" s="31"/>
      <c r="F10" s="31"/>
      <c r="G10" s="31"/>
      <c r="H10" s="31"/>
      <c r="I10" s="27"/>
      <c r="J10" s="27"/>
      <c r="K10" s="27"/>
      <c r="L10" s="27"/>
      <c r="M10" s="27"/>
      <c r="N10" s="27"/>
      <c r="O10" s="27"/>
      <c r="P10" s="27"/>
      <c r="Q10" s="27"/>
      <c r="R10" s="27">
        <v>2500</v>
      </c>
      <c r="S10" s="27"/>
      <c r="T10" s="27">
        <f t="shared" ref="T10:T17" si="2">C10-SUM(D10:R10)</f>
        <v>0</v>
      </c>
    </row>
    <row r="11" spans="1:20" x14ac:dyDescent="0.25">
      <c r="A11" s="17" t="s">
        <v>68</v>
      </c>
      <c r="B11" s="29">
        <v>43864</v>
      </c>
      <c r="C11" s="27">
        <v>123.45</v>
      </c>
      <c r="D11" s="27"/>
      <c r="E11" s="27"/>
      <c r="F11" s="27"/>
      <c r="G11" s="27"/>
      <c r="H11" s="27"/>
      <c r="I11" s="27"/>
      <c r="J11" s="27">
        <v>123.45</v>
      </c>
      <c r="K11" s="27"/>
      <c r="L11" s="27"/>
      <c r="M11" s="27"/>
      <c r="N11" s="27"/>
      <c r="O11" s="27"/>
      <c r="P11" s="27"/>
      <c r="Q11" s="27"/>
      <c r="R11" s="27"/>
      <c r="S11" s="27"/>
      <c r="T11" s="27">
        <f t="shared" si="2"/>
        <v>0</v>
      </c>
    </row>
    <row r="12" spans="1:20" x14ac:dyDescent="0.25">
      <c r="A12" s="17" t="s">
        <v>69</v>
      </c>
      <c r="B12" s="29">
        <v>43864</v>
      </c>
      <c r="C12" s="27">
        <v>186.95</v>
      </c>
      <c r="D12" s="27"/>
      <c r="E12" s="27"/>
      <c r="F12" s="27"/>
      <c r="G12" s="27">
        <v>186.95</v>
      </c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>
        <f t="shared" si="2"/>
        <v>0</v>
      </c>
    </row>
    <row r="13" spans="1:20" x14ac:dyDescent="0.25">
      <c r="A13" s="16" t="s">
        <v>62</v>
      </c>
      <c r="B13" s="29">
        <v>43865</v>
      </c>
      <c r="C13" s="27">
        <v>12.95</v>
      </c>
      <c r="D13" s="27"/>
      <c r="E13" s="27"/>
      <c r="F13" s="27"/>
      <c r="G13" s="27"/>
      <c r="H13" s="27"/>
      <c r="I13" s="27">
        <v>12.95</v>
      </c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>
        <f t="shared" si="2"/>
        <v>0</v>
      </c>
    </row>
    <row r="14" spans="1:20" x14ac:dyDescent="0.25">
      <c r="A14" s="16" t="s">
        <v>65</v>
      </c>
      <c r="B14" s="29">
        <v>43867</v>
      </c>
      <c r="C14" s="4">
        <v>4.59</v>
      </c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>
        <v>4.59</v>
      </c>
      <c r="O14" s="27"/>
      <c r="P14" s="27"/>
      <c r="Q14" s="27"/>
      <c r="R14" s="27"/>
      <c r="S14" s="27"/>
      <c r="T14" s="27">
        <f t="shared" si="2"/>
        <v>0</v>
      </c>
    </row>
    <row r="15" spans="1:20" x14ac:dyDescent="0.25">
      <c r="A15" s="16" t="s">
        <v>63</v>
      </c>
      <c r="B15" s="29">
        <v>43885</v>
      </c>
      <c r="C15" s="4">
        <v>2000</v>
      </c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>
        <v>2000</v>
      </c>
      <c r="S15" s="27"/>
      <c r="T15" s="27">
        <f t="shared" si="2"/>
        <v>0</v>
      </c>
    </row>
    <row r="16" spans="1:20" x14ac:dyDescent="0.25">
      <c r="A16" s="17" t="s">
        <v>70</v>
      </c>
      <c r="B16" s="29">
        <v>43885</v>
      </c>
      <c r="C16" s="4">
        <v>118.8</v>
      </c>
      <c r="D16" s="27"/>
      <c r="E16" s="27">
        <v>69.900000000000006</v>
      </c>
      <c r="F16" s="27"/>
      <c r="G16" s="27"/>
      <c r="H16" s="27"/>
      <c r="I16" s="27"/>
      <c r="J16" s="27">
        <v>48.9</v>
      </c>
      <c r="K16" s="27"/>
      <c r="L16" s="27"/>
      <c r="M16" s="27"/>
      <c r="N16" s="27"/>
      <c r="O16" s="27"/>
      <c r="P16" s="27"/>
      <c r="Q16" s="27"/>
      <c r="R16" s="27"/>
      <c r="S16" s="27"/>
      <c r="T16" s="27">
        <f t="shared" si="2"/>
        <v>0</v>
      </c>
    </row>
    <row r="17" spans="1:20" x14ac:dyDescent="0.25">
      <c r="A17" s="19" t="s">
        <v>63</v>
      </c>
      <c r="B17" s="29">
        <v>43892</v>
      </c>
      <c r="C17" s="27">
        <v>1500</v>
      </c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>
        <v>1500</v>
      </c>
      <c r="S17" s="27"/>
      <c r="T17" s="27">
        <f t="shared" si="2"/>
        <v>0</v>
      </c>
    </row>
    <row r="18" spans="1:20" x14ac:dyDescent="0.25">
      <c r="A18" s="16" t="s">
        <v>62</v>
      </c>
      <c r="B18" s="29">
        <v>43893</v>
      </c>
      <c r="C18" s="27">
        <v>12.95</v>
      </c>
      <c r="D18" s="27"/>
      <c r="E18" s="27"/>
      <c r="F18" s="27"/>
      <c r="G18" s="27"/>
      <c r="H18" s="27"/>
      <c r="I18" s="27">
        <v>12.95</v>
      </c>
      <c r="J18" s="27"/>
      <c r="K18" s="27"/>
      <c r="L18" s="32"/>
      <c r="M18" s="27"/>
      <c r="N18" s="27"/>
      <c r="O18" s="27"/>
      <c r="P18" s="27"/>
      <c r="Q18" s="27"/>
      <c r="R18" s="27"/>
      <c r="S18" s="27"/>
      <c r="T18" s="27">
        <f>SUM(C18-SUM(D18:R18))</f>
        <v>0</v>
      </c>
    </row>
    <row r="19" spans="1:20" x14ac:dyDescent="0.25">
      <c r="A19" s="29" t="s">
        <v>71</v>
      </c>
      <c r="B19" s="29">
        <v>43894</v>
      </c>
      <c r="C19" s="27">
        <v>71.95</v>
      </c>
      <c r="D19" s="27"/>
      <c r="E19" s="27"/>
      <c r="F19" s="27">
        <v>71.95</v>
      </c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>
        <f t="shared" ref="T19:T30" si="3">C19-SUM(D19:R19)</f>
        <v>0</v>
      </c>
    </row>
    <row r="20" spans="1:20" x14ac:dyDescent="0.25">
      <c r="A20" s="16" t="s">
        <v>65</v>
      </c>
      <c r="B20" s="29">
        <v>43895</v>
      </c>
      <c r="C20" s="27">
        <v>4.59</v>
      </c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>
        <v>4.59</v>
      </c>
      <c r="O20" s="27"/>
      <c r="P20" s="27"/>
      <c r="Q20" s="27"/>
      <c r="R20" s="27"/>
      <c r="S20" s="27"/>
      <c r="T20" s="27">
        <f t="shared" si="3"/>
        <v>0</v>
      </c>
    </row>
    <row r="21" spans="1:20" x14ac:dyDescent="0.25">
      <c r="A21" s="17" t="s">
        <v>72</v>
      </c>
      <c r="B21" s="29">
        <v>43899</v>
      </c>
      <c r="C21" s="27">
        <v>73.400000000000006</v>
      </c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>
        <v>73.400000000000006</v>
      </c>
      <c r="P21" s="27"/>
      <c r="Q21" s="27"/>
      <c r="R21" s="27"/>
      <c r="S21" s="27"/>
      <c r="T21" s="27">
        <f t="shared" si="3"/>
        <v>0</v>
      </c>
    </row>
    <row r="22" spans="1:20" x14ac:dyDescent="0.25">
      <c r="A22" s="33" t="s">
        <v>73</v>
      </c>
      <c r="B22" s="29">
        <v>43900</v>
      </c>
      <c r="C22" s="27">
        <v>60</v>
      </c>
      <c r="D22" s="27"/>
      <c r="E22" s="27"/>
      <c r="F22" s="27">
        <v>60</v>
      </c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>
        <f t="shared" si="3"/>
        <v>0</v>
      </c>
    </row>
    <row r="23" spans="1:20" x14ac:dyDescent="0.25">
      <c r="A23" s="17" t="s">
        <v>74</v>
      </c>
      <c r="B23" s="29">
        <v>43906</v>
      </c>
      <c r="C23" s="27">
        <v>309.35000000000002</v>
      </c>
      <c r="D23" s="27"/>
      <c r="E23" s="27"/>
      <c r="F23" s="27">
        <v>309.35000000000002</v>
      </c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>
        <f t="shared" si="3"/>
        <v>0</v>
      </c>
    </row>
    <row r="24" spans="1:20" x14ac:dyDescent="0.25">
      <c r="A24" s="17" t="s">
        <v>75</v>
      </c>
      <c r="B24" s="29">
        <v>43910</v>
      </c>
      <c r="C24" s="27">
        <v>20</v>
      </c>
      <c r="D24" s="27"/>
      <c r="E24" s="27"/>
      <c r="F24" s="27"/>
      <c r="G24" s="27"/>
      <c r="H24" s="27">
        <v>20</v>
      </c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>
        <f t="shared" si="3"/>
        <v>0</v>
      </c>
    </row>
    <row r="25" spans="1:20" x14ac:dyDescent="0.25">
      <c r="A25" s="17" t="s">
        <v>76</v>
      </c>
      <c r="B25" s="29">
        <v>43910</v>
      </c>
      <c r="C25" s="27">
        <v>2000</v>
      </c>
      <c r="D25" s="27"/>
      <c r="E25" s="27"/>
      <c r="F25" s="27"/>
      <c r="G25" s="27"/>
      <c r="H25" s="27"/>
      <c r="I25" s="27"/>
      <c r="J25" s="27"/>
      <c r="K25" s="27"/>
      <c r="L25" s="27"/>
      <c r="M25" s="27">
        <v>2000</v>
      </c>
      <c r="N25" s="27"/>
      <c r="O25" s="27"/>
      <c r="P25" s="27"/>
      <c r="Q25" s="27"/>
      <c r="R25" s="27"/>
      <c r="S25" s="27"/>
      <c r="T25" s="27">
        <f t="shared" si="3"/>
        <v>0</v>
      </c>
    </row>
    <row r="26" spans="1:20" x14ac:dyDescent="0.25">
      <c r="A26" s="17" t="s">
        <v>77</v>
      </c>
      <c r="B26" s="29">
        <v>43920</v>
      </c>
      <c r="C26" s="27">
        <v>100</v>
      </c>
      <c r="D26" s="27"/>
      <c r="E26" s="27"/>
      <c r="F26" s="27">
        <v>100</v>
      </c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>
        <f t="shared" si="3"/>
        <v>0</v>
      </c>
    </row>
    <row r="27" spans="1:20" x14ac:dyDescent="0.25">
      <c r="A27" s="17" t="s">
        <v>69</v>
      </c>
      <c r="B27" s="29">
        <v>43920</v>
      </c>
      <c r="C27" s="27">
        <v>167.59</v>
      </c>
      <c r="D27" s="27"/>
      <c r="E27" s="27"/>
      <c r="F27" s="27">
        <v>167.59</v>
      </c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>
        <f t="shared" si="3"/>
        <v>0</v>
      </c>
    </row>
    <row r="28" spans="1:20" x14ac:dyDescent="0.25">
      <c r="A28" s="16" t="s">
        <v>62</v>
      </c>
      <c r="B28" s="29">
        <v>43923</v>
      </c>
      <c r="C28" s="27">
        <v>12.88</v>
      </c>
      <c r="D28" s="27"/>
      <c r="E28" s="27"/>
      <c r="F28" s="27"/>
      <c r="G28" s="27"/>
      <c r="H28" s="27"/>
      <c r="I28" s="27">
        <v>12.88</v>
      </c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>
        <f t="shared" si="3"/>
        <v>0</v>
      </c>
    </row>
    <row r="29" spans="1:20" x14ac:dyDescent="0.25">
      <c r="A29" s="16" t="s">
        <v>65</v>
      </c>
      <c r="B29" s="29">
        <v>43928</v>
      </c>
      <c r="C29" s="27">
        <v>4.59</v>
      </c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>
        <v>4.59</v>
      </c>
      <c r="O29" s="27"/>
      <c r="P29" s="27"/>
      <c r="Q29" s="27"/>
      <c r="R29" s="27"/>
      <c r="S29" s="27"/>
      <c r="T29" s="27">
        <f t="shared" si="3"/>
        <v>0</v>
      </c>
    </row>
    <row r="30" spans="1:20" x14ac:dyDescent="0.25">
      <c r="A30" s="29" t="s">
        <v>62</v>
      </c>
      <c r="B30" s="29">
        <v>43956</v>
      </c>
      <c r="C30" s="27">
        <v>13.02</v>
      </c>
      <c r="D30" s="27"/>
      <c r="E30" s="27"/>
      <c r="F30" s="27"/>
      <c r="G30" s="27"/>
      <c r="H30" s="27"/>
      <c r="I30" s="27">
        <v>13.02</v>
      </c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>
        <f t="shared" si="3"/>
        <v>0</v>
      </c>
    </row>
    <row r="31" spans="1:20" x14ac:dyDescent="0.25">
      <c r="A31" s="16" t="s">
        <v>65</v>
      </c>
      <c r="B31" s="29">
        <v>43959</v>
      </c>
      <c r="C31" s="27">
        <v>4.59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>
        <v>4.59</v>
      </c>
      <c r="O31" s="27"/>
      <c r="P31" s="27"/>
      <c r="Q31" s="27"/>
      <c r="R31" s="27"/>
      <c r="S31" s="27"/>
      <c r="T31" s="27">
        <f>C31-SUM(D31:S31)</f>
        <v>0</v>
      </c>
    </row>
    <row r="32" spans="1:20" x14ac:dyDescent="0.25">
      <c r="A32" s="17" t="s">
        <v>78</v>
      </c>
      <c r="B32" s="29">
        <v>43964</v>
      </c>
      <c r="C32" s="4">
        <v>202.07</v>
      </c>
      <c r="D32" s="27"/>
      <c r="E32" s="27"/>
      <c r="F32" s="27"/>
      <c r="G32" s="27"/>
      <c r="H32" s="27"/>
      <c r="I32" s="27"/>
      <c r="J32" s="27"/>
      <c r="K32" s="27">
        <v>202.07</v>
      </c>
      <c r="L32" s="27"/>
      <c r="M32" s="27"/>
      <c r="N32" s="27"/>
      <c r="O32" s="27"/>
      <c r="P32" s="27"/>
      <c r="Q32" s="27"/>
      <c r="R32" s="27"/>
      <c r="S32" s="27"/>
      <c r="T32" s="27">
        <f t="shared" ref="T32:T40" si="4">C32-SUM(D32:R32)</f>
        <v>0</v>
      </c>
    </row>
    <row r="33" spans="1:20" x14ac:dyDescent="0.25">
      <c r="A33" s="17" t="s">
        <v>79</v>
      </c>
      <c r="B33" s="29">
        <v>43964</v>
      </c>
      <c r="C33" s="4">
        <v>1308.01</v>
      </c>
      <c r="D33" s="27"/>
      <c r="E33" s="27"/>
      <c r="F33" s="27"/>
      <c r="G33" s="27"/>
      <c r="H33" s="27"/>
      <c r="I33" s="27"/>
      <c r="J33" s="27"/>
      <c r="K33" s="27"/>
      <c r="L33" s="27">
        <v>1308.01</v>
      </c>
      <c r="M33" s="27"/>
      <c r="N33" s="27"/>
      <c r="O33" s="27"/>
      <c r="P33" s="27"/>
      <c r="Q33" s="27"/>
      <c r="R33" s="27"/>
      <c r="S33" s="27"/>
      <c r="T33" s="27">
        <f t="shared" si="4"/>
        <v>0</v>
      </c>
    </row>
    <row r="34" spans="1:20" x14ac:dyDescent="0.25">
      <c r="A34" s="16" t="s">
        <v>62</v>
      </c>
      <c r="B34" s="29">
        <v>43984</v>
      </c>
      <c r="C34" s="4">
        <v>12.87</v>
      </c>
      <c r="D34" s="27"/>
      <c r="E34" s="27"/>
      <c r="F34" s="27"/>
      <c r="G34" s="27"/>
      <c r="H34" s="27"/>
      <c r="I34" s="27">
        <v>12.87</v>
      </c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>
        <f t="shared" si="4"/>
        <v>0</v>
      </c>
    </row>
    <row r="35" spans="1:20" x14ac:dyDescent="0.25">
      <c r="A35" s="16" t="s">
        <v>65</v>
      </c>
      <c r="B35" s="29">
        <v>43987</v>
      </c>
      <c r="C35" s="4">
        <v>4.59</v>
      </c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>
        <v>4.59</v>
      </c>
      <c r="O35" s="27"/>
      <c r="P35" s="27"/>
      <c r="Q35" s="27"/>
      <c r="R35" s="27"/>
      <c r="S35" s="27"/>
      <c r="T35" s="27">
        <f t="shared" si="4"/>
        <v>0</v>
      </c>
    </row>
    <row r="36" spans="1:20" x14ac:dyDescent="0.25">
      <c r="A36" s="16" t="s">
        <v>80</v>
      </c>
      <c r="B36" s="29">
        <v>43995</v>
      </c>
      <c r="C36" s="4">
        <v>472</v>
      </c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>
        <v>472</v>
      </c>
      <c r="R36" s="27"/>
      <c r="S36" s="27"/>
      <c r="T36" s="27">
        <f t="shared" si="4"/>
        <v>0</v>
      </c>
    </row>
    <row r="37" spans="1:20" x14ac:dyDescent="0.25">
      <c r="A37" s="17" t="s">
        <v>81</v>
      </c>
      <c r="B37" s="29">
        <v>44000</v>
      </c>
      <c r="C37" s="4">
        <v>79.2</v>
      </c>
      <c r="D37" s="27"/>
      <c r="E37" s="27">
        <v>79.2</v>
      </c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>
        <f t="shared" si="4"/>
        <v>0</v>
      </c>
    </row>
    <row r="38" spans="1:20" x14ac:dyDescent="0.25">
      <c r="A38" s="17" t="s">
        <v>82</v>
      </c>
      <c r="B38" s="29">
        <v>44006</v>
      </c>
      <c r="C38" s="4">
        <v>40</v>
      </c>
      <c r="D38" s="27">
        <v>40</v>
      </c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>
        <f t="shared" si="4"/>
        <v>0</v>
      </c>
    </row>
    <row r="39" spans="1:20" x14ac:dyDescent="0.25">
      <c r="A39" s="17" t="s">
        <v>82</v>
      </c>
      <c r="B39" s="29">
        <v>44007</v>
      </c>
      <c r="C39" s="4">
        <v>5</v>
      </c>
      <c r="D39" s="27">
        <v>5</v>
      </c>
      <c r="E39" s="27"/>
      <c r="F39" s="27"/>
      <c r="G39" s="27"/>
      <c r="H39" s="27"/>
      <c r="I39" s="4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>
        <f t="shared" si="4"/>
        <v>0</v>
      </c>
    </row>
    <row r="40" spans="1:20" x14ac:dyDescent="0.25">
      <c r="A40" s="17" t="s">
        <v>82</v>
      </c>
      <c r="B40" s="29">
        <v>44010</v>
      </c>
      <c r="C40" s="4">
        <v>5</v>
      </c>
      <c r="D40" s="27">
        <v>5</v>
      </c>
      <c r="E40" s="27"/>
      <c r="F40" s="27"/>
      <c r="G40" s="27"/>
      <c r="H40" s="27"/>
      <c r="I40" s="4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>
        <f t="shared" si="4"/>
        <v>0</v>
      </c>
    </row>
    <row r="41" spans="1:20" x14ac:dyDescent="0.25">
      <c r="A41" s="16" t="s">
        <v>83</v>
      </c>
      <c r="B41" s="29">
        <v>44010</v>
      </c>
      <c r="C41" s="4">
        <v>1500</v>
      </c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>
        <v>1500</v>
      </c>
      <c r="S41" s="27"/>
      <c r="T41" s="27">
        <f>C41-SUM(D41:S41)</f>
        <v>0</v>
      </c>
    </row>
    <row r="42" spans="1:20" x14ac:dyDescent="0.25">
      <c r="A42" s="17" t="s">
        <v>82</v>
      </c>
      <c r="B42" s="29">
        <v>44012</v>
      </c>
      <c r="C42" s="4">
        <v>5</v>
      </c>
      <c r="D42" s="27">
        <v>5</v>
      </c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4">
        <f t="shared" ref="T42:T61" si="5">SUM(C42-SUM(D42:R42))</f>
        <v>0</v>
      </c>
    </row>
    <row r="43" spans="1:20" x14ac:dyDescent="0.25">
      <c r="A43" s="16" t="s">
        <v>62</v>
      </c>
      <c r="B43" s="29">
        <v>44014</v>
      </c>
      <c r="C43" s="4">
        <v>53.51</v>
      </c>
      <c r="D43" s="27"/>
      <c r="E43" s="27"/>
      <c r="F43" s="27"/>
      <c r="G43" s="27"/>
      <c r="H43" s="27"/>
      <c r="I43" s="27">
        <v>53.51</v>
      </c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>
        <f t="shared" si="5"/>
        <v>0</v>
      </c>
    </row>
    <row r="44" spans="1:20" x14ac:dyDescent="0.25">
      <c r="A44" s="17" t="s">
        <v>82</v>
      </c>
      <c r="B44" s="29">
        <v>44015</v>
      </c>
      <c r="C44" s="4">
        <v>5</v>
      </c>
      <c r="D44" s="27">
        <v>5</v>
      </c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>
        <f t="shared" si="5"/>
        <v>0</v>
      </c>
    </row>
    <row r="45" spans="1:20" x14ac:dyDescent="0.25">
      <c r="A45" s="16" t="s">
        <v>65</v>
      </c>
      <c r="B45" s="29">
        <v>44019</v>
      </c>
      <c r="C45" s="4">
        <v>4.59</v>
      </c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>
        <v>4.59</v>
      </c>
      <c r="O45" s="27"/>
      <c r="P45" s="27"/>
      <c r="Q45" s="27"/>
      <c r="R45" s="27"/>
      <c r="S45" s="27"/>
      <c r="T45" s="27">
        <f t="shared" si="5"/>
        <v>0</v>
      </c>
    </row>
    <row r="46" spans="1:20" x14ac:dyDescent="0.25">
      <c r="A46" s="17" t="s">
        <v>84</v>
      </c>
      <c r="B46" s="29">
        <v>44037</v>
      </c>
      <c r="C46" s="4">
        <v>20</v>
      </c>
      <c r="D46" s="27"/>
      <c r="E46" s="27"/>
      <c r="F46" s="27"/>
      <c r="G46" s="27"/>
      <c r="H46" s="27">
        <v>20</v>
      </c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>
        <f t="shared" si="5"/>
        <v>0</v>
      </c>
    </row>
    <row r="47" spans="1:20" x14ac:dyDescent="0.25">
      <c r="A47" s="16" t="s">
        <v>62</v>
      </c>
      <c r="B47" s="29">
        <v>44047</v>
      </c>
      <c r="C47" s="4">
        <v>12.94</v>
      </c>
      <c r="D47" s="27"/>
      <c r="E47" s="27"/>
      <c r="F47" s="27"/>
      <c r="G47" s="27"/>
      <c r="H47" s="27"/>
      <c r="I47" s="27">
        <v>12.94</v>
      </c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>
        <f t="shared" si="5"/>
        <v>0</v>
      </c>
    </row>
    <row r="48" spans="1:20" x14ac:dyDescent="0.25">
      <c r="A48" s="16" t="s">
        <v>65</v>
      </c>
      <c r="B48" s="29">
        <v>44049</v>
      </c>
      <c r="C48" s="4">
        <v>4.59</v>
      </c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>
        <v>4.59</v>
      </c>
      <c r="O48" s="27"/>
      <c r="P48" s="27"/>
      <c r="Q48" s="27"/>
      <c r="R48" s="27"/>
      <c r="S48" s="27"/>
      <c r="T48" s="27">
        <f t="shared" si="5"/>
        <v>0</v>
      </c>
    </row>
    <row r="49" spans="1:20" x14ac:dyDescent="0.25">
      <c r="A49" s="16" t="s">
        <v>62</v>
      </c>
      <c r="B49" s="29">
        <v>44076</v>
      </c>
      <c r="C49" s="27">
        <v>12.95</v>
      </c>
      <c r="D49" s="27"/>
      <c r="E49" s="27"/>
      <c r="F49" s="27"/>
      <c r="G49" s="27"/>
      <c r="H49" s="27"/>
      <c r="I49" s="27">
        <v>12.95</v>
      </c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>
        <f t="shared" si="5"/>
        <v>0</v>
      </c>
    </row>
    <row r="50" spans="1:20" x14ac:dyDescent="0.25">
      <c r="A50" s="16" t="s">
        <v>65</v>
      </c>
      <c r="B50" s="29">
        <v>44081</v>
      </c>
      <c r="C50" s="27">
        <v>4.59</v>
      </c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>
        <v>4.59</v>
      </c>
      <c r="O50" s="27"/>
      <c r="P50" s="27"/>
      <c r="Q50" s="27"/>
      <c r="R50" s="27"/>
      <c r="S50" s="27"/>
      <c r="T50" s="27">
        <f t="shared" si="5"/>
        <v>0</v>
      </c>
    </row>
    <row r="51" spans="1:20" x14ac:dyDescent="0.25">
      <c r="A51" s="17" t="s">
        <v>85</v>
      </c>
      <c r="B51" s="29">
        <v>44089</v>
      </c>
      <c r="C51" s="27">
        <v>82.4</v>
      </c>
      <c r="D51" s="27"/>
      <c r="E51" s="27">
        <v>82.4</v>
      </c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>
        <f t="shared" si="5"/>
        <v>0</v>
      </c>
    </row>
    <row r="52" spans="1:20" x14ac:dyDescent="0.25">
      <c r="A52" s="17" t="s">
        <v>86</v>
      </c>
      <c r="B52" s="29">
        <v>44098</v>
      </c>
      <c r="C52" s="27">
        <v>79.94</v>
      </c>
      <c r="D52" s="27"/>
      <c r="E52" s="27"/>
      <c r="F52" s="27">
        <v>79.94</v>
      </c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>
        <f t="shared" si="5"/>
        <v>0</v>
      </c>
    </row>
    <row r="53" spans="1:20" x14ac:dyDescent="0.25">
      <c r="A53" s="17" t="s">
        <v>87</v>
      </c>
      <c r="B53" s="29">
        <v>44098</v>
      </c>
      <c r="C53" s="27">
        <v>18.5</v>
      </c>
      <c r="D53" s="27"/>
      <c r="E53" s="27"/>
      <c r="F53" s="27"/>
      <c r="G53" s="27"/>
      <c r="H53" s="27"/>
      <c r="I53" s="27"/>
      <c r="J53" s="27">
        <v>18.5</v>
      </c>
      <c r="K53" s="27"/>
      <c r="L53" s="27"/>
      <c r="M53" s="27"/>
      <c r="N53" s="27"/>
      <c r="O53" s="27"/>
      <c r="P53" s="27"/>
      <c r="Q53" s="27"/>
      <c r="R53" s="27"/>
      <c r="S53" s="27"/>
      <c r="T53" s="27">
        <f t="shared" si="5"/>
        <v>0</v>
      </c>
    </row>
    <row r="54" spans="1:20" x14ac:dyDescent="0.25">
      <c r="A54" s="16" t="s">
        <v>62</v>
      </c>
      <c r="B54" s="29">
        <v>44106</v>
      </c>
      <c r="C54" s="27">
        <v>12.95</v>
      </c>
      <c r="D54" s="27"/>
      <c r="E54" s="27"/>
      <c r="F54" s="27"/>
      <c r="G54" s="27"/>
      <c r="H54" s="27"/>
      <c r="I54" s="27">
        <v>12.95</v>
      </c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>
        <f t="shared" si="5"/>
        <v>0</v>
      </c>
    </row>
    <row r="55" spans="1:20" x14ac:dyDescent="0.25">
      <c r="A55" s="17" t="s">
        <v>88</v>
      </c>
      <c r="B55" s="29">
        <v>44476</v>
      </c>
      <c r="C55" s="27">
        <v>40.9</v>
      </c>
      <c r="D55" s="27"/>
      <c r="E55" s="27"/>
      <c r="F55" s="27">
        <v>40.9</v>
      </c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>
        <f t="shared" si="5"/>
        <v>0</v>
      </c>
    </row>
    <row r="56" spans="1:20" x14ac:dyDescent="0.25">
      <c r="A56" s="17" t="s">
        <v>89</v>
      </c>
      <c r="B56" s="29">
        <v>44110</v>
      </c>
      <c r="C56" s="27">
        <v>45.38</v>
      </c>
      <c r="D56" s="27"/>
      <c r="E56" s="27"/>
      <c r="F56" s="27"/>
      <c r="G56" s="27">
        <v>45.38</v>
      </c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>
        <f t="shared" si="5"/>
        <v>0</v>
      </c>
    </row>
    <row r="57" spans="1:20" x14ac:dyDescent="0.25">
      <c r="A57" s="16" t="s">
        <v>65</v>
      </c>
      <c r="B57" s="29">
        <v>44111</v>
      </c>
      <c r="C57" s="27">
        <v>4.59</v>
      </c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>
        <v>4.59</v>
      </c>
      <c r="O57" s="27"/>
      <c r="P57" s="27"/>
      <c r="Q57" s="27"/>
      <c r="R57" s="27"/>
      <c r="S57" s="27"/>
      <c r="T57" s="27">
        <f t="shared" si="5"/>
        <v>0</v>
      </c>
    </row>
    <row r="58" spans="1:20" x14ac:dyDescent="0.25">
      <c r="A58" s="17" t="s">
        <v>90</v>
      </c>
      <c r="B58" s="29">
        <v>44119</v>
      </c>
      <c r="C58" s="27">
        <v>70.7</v>
      </c>
      <c r="D58" s="27"/>
      <c r="E58" s="27">
        <v>70.7</v>
      </c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>
        <f t="shared" si="5"/>
        <v>0</v>
      </c>
    </row>
    <row r="59" spans="1:20" x14ac:dyDescent="0.25">
      <c r="A59" s="17" t="s">
        <v>91</v>
      </c>
      <c r="B59" s="29">
        <v>44119</v>
      </c>
      <c r="C59" s="27">
        <v>22.2</v>
      </c>
      <c r="D59" s="27"/>
      <c r="E59" s="27"/>
      <c r="F59" s="27"/>
      <c r="G59" s="27"/>
      <c r="H59" s="27"/>
      <c r="I59" s="27"/>
      <c r="J59" s="27">
        <v>22.2</v>
      </c>
      <c r="K59" s="27"/>
      <c r="L59" s="27"/>
      <c r="M59" s="27"/>
      <c r="N59" s="27"/>
      <c r="O59" s="27"/>
      <c r="P59" s="27"/>
      <c r="Q59" s="27"/>
      <c r="R59" s="27"/>
      <c r="S59" s="27"/>
      <c r="T59" s="27">
        <f t="shared" si="5"/>
        <v>0</v>
      </c>
    </row>
    <row r="60" spans="1:20" x14ac:dyDescent="0.25">
      <c r="A60" s="17" t="s">
        <v>52</v>
      </c>
      <c r="B60" s="29">
        <v>44119</v>
      </c>
      <c r="C60" s="27">
        <v>21.79</v>
      </c>
      <c r="D60" s="27"/>
      <c r="E60" s="27"/>
      <c r="F60" s="27"/>
      <c r="G60" s="27"/>
      <c r="H60" s="27"/>
      <c r="I60" s="27"/>
      <c r="J60" s="27"/>
      <c r="K60" s="27">
        <v>21.79</v>
      </c>
      <c r="L60" s="27"/>
      <c r="M60" s="27"/>
      <c r="N60" s="27"/>
      <c r="O60" s="27"/>
      <c r="P60" s="27"/>
      <c r="Q60" s="27"/>
      <c r="R60" s="27"/>
      <c r="S60" s="27"/>
      <c r="T60" s="27">
        <f t="shared" si="5"/>
        <v>0</v>
      </c>
    </row>
    <row r="61" spans="1:20" x14ac:dyDescent="0.25">
      <c r="A61" s="17" t="s">
        <v>92</v>
      </c>
      <c r="B61" s="29">
        <v>44132</v>
      </c>
      <c r="C61" s="27">
        <v>194.81</v>
      </c>
      <c r="D61" s="27"/>
      <c r="E61" s="27"/>
      <c r="F61" s="27"/>
      <c r="G61" s="27"/>
      <c r="H61" s="27"/>
      <c r="I61" s="27"/>
      <c r="J61" s="27"/>
      <c r="K61" s="27">
        <v>194.81</v>
      </c>
      <c r="L61" s="27"/>
      <c r="M61" s="27"/>
      <c r="N61" s="27"/>
      <c r="O61" s="27"/>
      <c r="P61" s="27"/>
      <c r="Q61" s="27"/>
      <c r="R61" s="27"/>
      <c r="S61" s="27"/>
      <c r="T61" s="27">
        <f t="shared" si="5"/>
        <v>0</v>
      </c>
    </row>
    <row r="62" spans="1:20" x14ac:dyDescent="0.25">
      <c r="A62" s="16" t="s">
        <v>62</v>
      </c>
      <c r="B62" s="29">
        <v>44138</v>
      </c>
      <c r="C62" s="27">
        <v>12.95</v>
      </c>
      <c r="D62" s="27"/>
      <c r="E62" s="27"/>
      <c r="F62" s="27"/>
      <c r="G62" s="27"/>
      <c r="H62" s="27"/>
      <c r="I62" s="27">
        <v>12.95</v>
      </c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>
        <f>SUM(C62-SUM(D62:S62))</f>
        <v>0</v>
      </c>
    </row>
    <row r="63" spans="1:20" x14ac:dyDescent="0.25">
      <c r="A63" s="16" t="s">
        <v>65</v>
      </c>
      <c r="B63" s="29">
        <v>44140</v>
      </c>
      <c r="C63" s="27">
        <v>4.59</v>
      </c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>
        <v>4.59</v>
      </c>
      <c r="O63" s="27"/>
      <c r="P63" s="27"/>
      <c r="Q63" s="27"/>
      <c r="R63" s="27"/>
      <c r="S63" s="27"/>
      <c r="T63" s="27">
        <f t="shared" ref="T63:T68" si="6">SUM(C63-SUM(D63:R63))</f>
        <v>0</v>
      </c>
    </row>
    <row r="64" spans="1:20" x14ac:dyDescent="0.25">
      <c r="A64" s="17" t="s">
        <v>93</v>
      </c>
      <c r="B64" s="29">
        <v>44158</v>
      </c>
      <c r="C64" s="27">
        <v>50</v>
      </c>
      <c r="D64" s="27"/>
      <c r="E64" s="27"/>
      <c r="F64" s="27"/>
      <c r="G64" s="27"/>
      <c r="H64" s="27"/>
      <c r="I64" s="27"/>
      <c r="J64" s="27"/>
      <c r="K64" s="27"/>
      <c r="L64" s="27">
        <v>50</v>
      </c>
      <c r="M64" s="27"/>
      <c r="N64" s="27"/>
      <c r="O64" s="27"/>
      <c r="P64" s="27"/>
      <c r="Q64" s="27"/>
      <c r="R64" s="27"/>
      <c r="S64" s="27"/>
      <c r="T64" s="27">
        <f t="shared" si="6"/>
        <v>0</v>
      </c>
    </row>
    <row r="65" spans="1:20" x14ac:dyDescent="0.25">
      <c r="A65" s="17" t="s">
        <v>94</v>
      </c>
      <c r="B65" s="29">
        <v>44158</v>
      </c>
      <c r="C65" s="27">
        <v>987.2</v>
      </c>
      <c r="D65" s="27"/>
      <c r="E65" s="27"/>
      <c r="F65" s="27"/>
      <c r="G65" s="27">
        <v>987.2</v>
      </c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>
        <f t="shared" si="6"/>
        <v>0</v>
      </c>
    </row>
    <row r="66" spans="1:20" x14ac:dyDescent="0.25">
      <c r="A66" s="16" t="s">
        <v>62</v>
      </c>
      <c r="B66" s="29">
        <v>44532</v>
      </c>
      <c r="C66" s="27">
        <v>12.95</v>
      </c>
      <c r="D66" s="27"/>
      <c r="E66" s="27"/>
      <c r="F66" s="27"/>
      <c r="G66" s="27"/>
      <c r="H66" s="27"/>
      <c r="I66" s="27">
        <v>12.95</v>
      </c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>
        <f t="shared" si="6"/>
        <v>0</v>
      </c>
    </row>
    <row r="67" spans="1:20" x14ac:dyDescent="0.25">
      <c r="A67" s="16" t="s">
        <v>65</v>
      </c>
      <c r="B67" s="29">
        <v>44537</v>
      </c>
      <c r="C67" s="27">
        <v>4.59</v>
      </c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>
        <v>4.59</v>
      </c>
      <c r="O67" s="27"/>
      <c r="P67" s="27"/>
      <c r="Q67" s="27"/>
      <c r="R67" s="27"/>
      <c r="S67" s="27"/>
      <c r="T67" s="27">
        <f t="shared" si="6"/>
        <v>0</v>
      </c>
    </row>
    <row r="68" spans="1:20" x14ac:dyDescent="0.25">
      <c r="A68" s="16" t="s">
        <v>95</v>
      </c>
      <c r="B68" s="29">
        <v>44543</v>
      </c>
      <c r="C68" s="27">
        <v>100</v>
      </c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>
        <v>100</v>
      </c>
      <c r="Q68" s="27"/>
      <c r="R68" s="27"/>
      <c r="S68" s="27"/>
      <c r="T68" s="27">
        <f t="shared" si="6"/>
        <v>0</v>
      </c>
    </row>
    <row r="69" spans="1:20" x14ac:dyDescent="0.25">
      <c r="A69" s="17" t="s">
        <v>96</v>
      </c>
      <c r="B69" s="29">
        <v>44546</v>
      </c>
      <c r="C69" s="27">
        <v>364.91</v>
      </c>
      <c r="D69" s="27">
        <v>364.91</v>
      </c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>
        <f t="shared" ref="T69:T72" si="7">SUM(C69-SUM(D69:S69))</f>
        <v>0</v>
      </c>
    </row>
    <row r="70" spans="1:20" x14ac:dyDescent="0.25">
      <c r="A70" s="17" t="s">
        <v>97</v>
      </c>
      <c r="B70" s="29">
        <v>44546</v>
      </c>
      <c r="C70" s="27">
        <v>27.5</v>
      </c>
      <c r="D70" s="27"/>
      <c r="E70" s="27"/>
      <c r="F70" s="27"/>
      <c r="G70" s="27"/>
      <c r="H70" s="27"/>
      <c r="I70" s="27"/>
      <c r="J70" s="27">
        <v>27.5</v>
      </c>
      <c r="K70" s="27"/>
      <c r="L70" s="27"/>
      <c r="M70" s="27"/>
      <c r="N70" s="27"/>
      <c r="O70" s="27"/>
      <c r="P70" s="27"/>
      <c r="Q70" s="27"/>
      <c r="R70" s="27"/>
      <c r="S70" s="27"/>
      <c r="T70" s="27">
        <f t="shared" si="7"/>
        <v>0</v>
      </c>
    </row>
    <row r="71" spans="1:20" x14ac:dyDescent="0.25">
      <c r="A71" s="16" t="s">
        <v>98</v>
      </c>
      <c r="B71" s="29">
        <v>44546</v>
      </c>
      <c r="C71" s="27">
        <v>2</v>
      </c>
      <c r="D71" s="27"/>
      <c r="E71" s="27"/>
      <c r="F71" s="27"/>
      <c r="G71" s="27"/>
      <c r="H71" s="27"/>
      <c r="I71" s="27"/>
      <c r="J71" s="27">
        <v>2</v>
      </c>
      <c r="K71" s="27"/>
      <c r="L71" s="27"/>
      <c r="M71" s="27"/>
      <c r="N71" s="27"/>
      <c r="O71" s="27"/>
      <c r="P71" s="27"/>
      <c r="Q71" s="27"/>
      <c r="R71" s="27"/>
      <c r="S71" s="27"/>
      <c r="T71" s="27">
        <f t="shared" si="7"/>
        <v>0</v>
      </c>
    </row>
    <row r="72" spans="1:20" x14ac:dyDescent="0.25">
      <c r="A72" s="16"/>
      <c r="B72" s="29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>
        <f t="shared" si="7"/>
        <v>0</v>
      </c>
    </row>
    <row r="73" spans="1:20" x14ac:dyDescent="0.25">
      <c r="A73" s="16"/>
      <c r="B73" s="29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>
        <f t="shared" ref="T73:T74" si="8">SUM(D73:S73)-C73</f>
        <v>0</v>
      </c>
    </row>
    <row r="74" spans="1:20" x14ac:dyDescent="0.25">
      <c r="A74" s="16"/>
      <c r="B74" s="29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>
        <f t="shared" si="8"/>
        <v>0</v>
      </c>
    </row>
    <row r="75" spans="1:20" x14ac:dyDescent="0.25">
      <c r="A75" s="16"/>
      <c r="B75" s="29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>
        <f t="shared" ref="T75:T77" si="9">SUM(D75:R75)-C75</f>
        <v>0</v>
      </c>
    </row>
    <row r="76" spans="1:20" x14ac:dyDescent="0.25">
      <c r="A76" s="16"/>
      <c r="B76" s="29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>
        <f t="shared" si="9"/>
        <v>0</v>
      </c>
    </row>
    <row r="77" spans="1:20" x14ac:dyDescent="0.25">
      <c r="A77" s="16"/>
      <c r="B77" s="29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>
        <f t="shared" si="9"/>
        <v>0</v>
      </c>
    </row>
    <row r="78" spans="1:20" x14ac:dyDescent="0.25">
      <c r="A78" s="16"/>
      <c r="B78" s="29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>
        <f>SUM(D78:S78)-C78</f>
        <v>0</v>
      </c>
    </row>
    <row r="79" spans="1:20" x14ac:dyDescent="0.25">
      <c r="A79" s="16"/>
      <c r="B79" s="29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>
        <f t="shared" ref="T79:T82" si="10">SUM(D79:R79)-C79</f>
        <v>0</v>
      </c>
    </row>
    <row r="80" spans="1:20" x14ac:dyDescent="0.25">
      <c r="A80" s="16"/>
      <c r="B80" s="29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>
        <f t="shared" si="10"/>
        <v>0</v>
      </c>
    </row>
    <row r="81" spans="1:20" x14ac:dyDescent="0.25">
      <c r="A81" s="16"/>
      <c r="B81" s="29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>
        <f t="shared" si="10"/>
        <v>0</v>
      </c>
    </row>
    <row r="82" spans="1:20" x14ac:dyDescent="0.25">
      <c r="A82" s="29"/>
      <c r="B82" s="29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>
        <f t="shared" si="10"/>
        <v>0</v>
      </c>
    </row>
    <row r="83" spans="1:20" x14ac:dyDescent="0.25">
      <c r="A83" s="29"/>
      <c r="B83" s="29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>
        <f t="shared" ref="T83:T92" si="11">SUM(D83:S83)-C83</f>
        <v>0</v>
      </c>
    </row>
    <row r="84" spans="1:20" x14ac:dyDescent="0.25">
      <c r="A84" s="29"/>
      <c r="B84" s="29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>
        <f t="shared" si="11"/>
        <v>0</v>
      </c>
    </row>
    <row r="85" spans="1:20" x14ac:dyDescent="0.25">
      <c r="A85" s="29"/>
      <c r="B85" s="29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>
        <f t="shared" si="11"/>
        <v>0</v>
      </c>
    </row>
    <row r="86" spans="1:20" x14ac:dyDescent="0.25">
      <c r="A86" s="29"/>
      <c r="B86" s="29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>
        <f t="shared" si="11"/>
        <v>0</v>
      </c>
    </row>
    <row r="87" spans="1:20" x14ac:dyDescent="0.25">
      <c r="A87" s="29"/>
      <c r="B87" s="29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>
        <f t="shared" si="11"/>
        <v>0</v>
      </c>
    </row>
    <row r="88" spans="1:20" x14ac:dyDescent="0.25">
      <c r="A88" s="29"/>
      <c r="B88" s="29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>
        <f t="shared" si="11"/>
        <v>0</v>
      </c>
    </row>
    <row r="89" spans="1:20" x14ac:dyDescent="0.25">
      <c r="A89" s="29"/>
      <c r="B89" s="29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>
        <f t="shared" si="11"/>
        <v>0</v>
      </c>
    </row>
    <row r="90" spans="1:20" x14ac:dyDescent="0.25">
      <c r="A90" s="29"/>
      <c r="B90" s="29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>
        <f t="shared" si="11"/>
        <v>0</v>
      </c>
    </row>
    <row r="91" spans="1:20" x14ac:dyDescent="0.25">
      <c r="A91" s="29"/>
      <c r="B91" s="29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>
        <f t="shared" si="11"/>
        <v>0</v>
      </c>
    </row>
    <row r="92" spans="1:20" x14ac:dyDescent="0.25">
      <c r="A92" s="29"/>
      <c r="B92" s="29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>
        <f t="shared" si="11"/>
        <v>0</v>
      </c>
    </row>
    <row r="93" spans="1:20" x14ac:dyDescent="0.25">
      <c r="A93" s="29"/>
      <c r="B93" s="29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</row>
    <row r="94" spans="1:20" x14ac:dyDescent="0.25">
      <c r="A94" s="16" t="s">
        <v>99</v>
      </c>
      <c r="B94" s="16"/>
      <c r="C94" s="27">
        <f>SUM(C2:C93)</f>
        <v>28252.450000000012</v>
      </c>
      <c r="D94" s="27">
        <f t="shared" ref="D94:K94" si="12">SUM(D3:D93)</f>
        <v>424.91</v>
      </c>
      <c r="E94" s="27">
        <f t="shared" si="12"/>
        <v>435.09999999999997</v>
      </c>
      <c r="F94" s="27">
        <f t="shared" si="12"/>
        <v>829.7299999999999</v>
      </c>
      <c r="G94" s="27">
        <f t="shared" si="12"/>
        <v>1219.53</v>
      </c>
      <c r="H94" s="27">
        <f t="shared" si="12"/>
        <v>40</v>
      </c>
      <c r="I94" s="27">
        <f t="shared" si="12"/>
        <v>195.86999999999995</v>
      </c>
      <c r="J94" s="27">
        <f t="shared" si="12"/>
        <v>242.54999999999998</v>
      </c>
      <c r="K94" s="27">
        <f t="shared" si="12"/>
        <v>418.66999999999996</v>
      </c>
      <c r="L94" s="27">
        <f>SUM(L2:L93)</f>
        <v>1367.11</v>
      </c>
      <c r="M94" s="27">
        <f t="shared" ref="M94:S94" si="13">SUM(M3:M93)</f>
        <v>2000</v>
      </c>
      <c r="N94" s="27">
        <f t="shared" si="13"/>
        <v>55.080000000000013</v>
      </c>
      <c r="O94" s="27">
        <f t="shared" si="13"/>
        <v>116.9</v>
      </c>
      <c r="P94" s="27">
        <f t="shared" si="13"/>
        <v>100</v>
      </c>
      <c r="Q94" s="27">
        <f t="shared" si="13"/>
        <v>472</v>
      </c>
      <c r="R94" s="27">
        <f t="shared" si="13"/>
        <v>20300</v>
      </c>
      <c r="S94" s="27">
        <f t="shared" si="13"/>
        <v>35</v>
      </c>
      <c r="T94" s="27">
        <f>SUM(D94:S94)</f>
        <v>28252.449999999997</v>
      </c>
    </row>
    <row r="95" spans="1:20" x14ac:dyDescent="0.25">
      <c r="A95" s="16"/>
      <c r="B95" s="16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</row>
  </sheetData>
  <sheetProtection selectLockedCells="1" selectUnlockedCells="1"/>
  <pageMargins left="0.39374999999999999" right="0.39374999999999999" top="0.39374999999999999" bottom="0.39374999999999999" header="0.51180555555555551" footer="0.51180555555555551"/>
  <pageSetup paperSize="9" scale="80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0"/>
  <sheetViews>
    <sheetView topLeftCell="A25" workbookViewId="0">
      <selection activeCell="A35" sqref="A35:C35"/>
    </sheetView>
  </sheetViews>
  <sheetFormatPr defaultRowHeight="13.2" x14ac:dyDescent="0.25"/>
  <cols>
    <col min="1" max="1" width="26.5546875" customWidth="1"/>
    <col min="2" max="3" width="9.5546875" customWidth="1"/>
    <col min="4" max="4" width="22.6640625" customWidth="1"/>
    <col min="5" max="5" width="9.5546875" customWidth="1"/>
    <col min="8" max="8" width="25.44140625" customWidth="1"/>
    <col min="9" max="9" width="22.6640625" bestFit="1" customWidth="1"/>
  </cols>
  <sheetData>
    <row r="1" spans="1:6" x14ac:dyDescent="0.25">
      <c r="A1" s="34" t="s">
        <v>100</v>
      </c>
      <c r="B1" s="34"/>
      <c r="C1" s="35"/>
      <c r="D1" s="34"/>
      <c r="E1" s="34"/>
      <c r="F1" s="36"/>
    </row>
    <row r="2" spans="1:6" x14ac:dyDescent="0.25">
      <c r="A2" s="34"/>
      <c r="B2" s="34"/>
      <c r="C2" s="35"/>
      <c r="D2" s="34"/>
      <c r="E2" s="34"/>
      <c r="F2" s="36"/>
    </row>
    <row r="3" spans="1:6" x14ac:dyDescent="0.25">
      <c r="A3" s="34" t="s">
        <v>101</v>
      </c>
      <c r="B3" s="34"/>
      <c r="C3" s="35"/>
      <c r="D3" s="34"/>
      <c r="E3" s="34"/>
      <c r="F3" s="36"/>
    </row>
    <row r="4" spans="1:6" x14ac:dyDescent="0.25">
      <c r="A4" s="16"/>
      <c r="B4" s="2">
        <v>2020</v>
      </c>
      <c r="C4" s="2">
        <v>2019</v>
      </c>
      <c r="D4" s="16"/>
      <c r="E4" s="2">
        <v>2020</v>
      </c>
      <c r="F4" s="2">
        <v>2019</v>
      </c>
    </row>
    <row r="5" spans="1:6" x14ac:dyDescent="0.25">
      <c r="A5" s="26" t="s">
        <v>102</v>
      </c>
      <c r="B5" s="2" t="s">
        <v>103</v>
      </c>
      <c r="C5" s="2" t="s">
        <v>103</v>
      </c>
      <c r="D5" s="26" t="s">
        <v>104</v>
      </c>
      <c r="E5" s="2" t="s">
        <v>103</v>
      </c>
      <c r="F5" s="2" t="s">
        <v>103</v>
      </c>
    </row>
    <row r="6" spans="1:6" x14ac:dyDescent="0.25">
      <c r="A6" s="16"/>
      <c r="B6" s="16"/>
      <c r="C6" s="16"/>
    </row>
    <row r="7" spans="1:6" x14ac:dyDescent="0.25">
      <c r="A7" s="11" t="s">
        <v>105</v>
      </c>
      <c r="B7" s="11">
        <v>165.04</v>
      </c>
      <c r="C7" s="37">
        <v>692.24</v>
      </c>
      <c r="D7" s="16" t="s">
        <v>106</v>
      </c>
      <c r="E7" s="49">
        <v>60</v>
      </c>
      <c r="F7" s="49">
        <v>0</v>
      </c>
    </row>
    <row r="8" spans="1:6" x14ac:dyDescent="0.25">
      <c r="A8" s="11" t="s">
        <v>107</v>
      </c>
      <c r="B8" s="32">
        <v>70.3</v>
      </c>
      <c r="C8" s="38">
        <v>50.3</v>
      </c>
      <c r="D8" s="11" t="s">
        <v>108</v>
      </c>
      <c r="E8" s="48">
        <v>364.91</v>
      </c>
      <c r="F8" s="49">
        <v>660.9</v>
      </c>
    </row>
    <row r="9" spans="1:6" x14ac:dyDescent="0.25">
      <c r="A9" s="11" t="s">
        <v>109</v>
      </c>
      <c r="B9" s="6">
        <v>555.5</v>
      </c>
      <c r="C9" s="38">
        <v>249.4</v>
      </c>
      <c r="D9" s="16" t="s">
        <v>110</v>
      </c>
      <c r="E9" s="49">
        <v>435.1</v>
      </c>
      <c r="F9" s="49">
        <v>562.1</v>
      </c>
    </row>
    <row r="10" spans="1:6" x14ac:dyDescent="0.25">
      <c r="A10" s="16" t="s">
        <v>111</v>
      </c>
      <c r="B10" s="5">
        <v>6100</v>
      </c>
      <c r="C10" s="38">
        <v>3496.5</v>
      </c>
      <c r="D10" s="16" t="s">
        <v>112</v>
      </c>
      <c r="E10" s="49">
        <v>829.73</v>
      </c>
      <c r="F10" s="49">
        <v>764.8</v>
      </c>
    </row>
    <row r="11" spans="1:6" x14ac:dyDescent="0.25">
      <c r="A11" s="16" t="s">
        <v>113</v>
      </c>
      <c r="B11" s="5">
        <v>1500</v>
      </c>
      <c r="C11" s="38">
        <v>1500</v>
      </c>
      <c r="D11" s="11" t="s">
        <v>114</v>
      </c>
      <c r="E11" s="48">
        <v>1219.53</v>
      </c>
      <c r="F11" s="49">
        <v>1687.11</v>
      </c>
    </row>
    <row r="12" spans="1:6" x14ac:dyDescent="0.25">
      <c r="A12" s="16" t="s">
        <v>115</v>
      </c>
      <c r="B12" s="20">
        <v>2451.4499999999998</v>
      </c>
      <c r="C12" s="38">
        <v>2469.6</v>
      </c>
      <c r="D12" s="16" t="s">
        <v>116</v>
      </c>
      <c r="E12" s="49">
        <v>40</v>
      </c>
      <c r="F12" s="49">
        <v>341.95</v>
      </c>
    </row>
    <row r="13" spans="1:6" x14ac:dyDescent="0.25">
      <c r="A13" s="16" t="s">
        <v>117</v>
      </c>
      <c r="B13" s="5">
        <v>2655</v>
      </c>
      <c r="C13" s="38">
        <v>2890</v>
      </c>
      <c r="D13" s="16" t="s">
        <v>118</v>
      </c>
      <c r="E13" s="49">
        <v>195.87</v>
      </c>
      <c r="F13" s="49">
        <v>219.23</v>
      </c>
    </row>
    <row r="14" spans="1:6" x14ac:dyDescent="0.25">
      <c r="A14" s="11" t="s">
        <v>119</v>
      </c>
      <c r="B14" s="5">
        <v>350</v>
      </c>
      <c r="C14" s="38">
        <v>325</v>
      </c>
      <c r="D14" s="11" t="s">
        <v>120</v>
      </c>
      <c r="E14" s="49">
        <v>242.55</v>
      </c>
      <c r="F14" s="49">
        <v>345.1</v>
      </c>
    </row>
    <row r="15" spans="1:6" x14ac:dyDescent="0.25">
      <c r="A15" s="11" t="s">
        <v>121</v>
      </c>
      <c r="B15" s="6">
        <v>5200</v>
      </c>
      <c r="C15" s="38">
        <v>60300</v>
      </c>
      <c r="D15" s="16" t="s">
        <v>122</v>
      </c>
      <c r="E15" s="49">
        <v>418.67</v>
      </c>
      <c r="F15" s="49">
        <v>404.14</v>
      </c>
    </row>
    <row r="16" spans="1:6" x14ac:dyDescent="0.25">
      <c r="A16" s="16" t="s">
        <v>123</v>
      </c>
      <c r="B16" s="5">
        <v>50</v>
      </c>
      <c r="C16" s="38">
        <v>850</v>
      </c>
      <c r="D16" s="11" t="s">
        <v>124</v>
      </c>
      <c r="E16" s="49">
        <v>1367.11</v>
      </c>
      <c r="F16" s="49">
        <v>142.24</v>
      </c>
    </row>
    <row r="17" spans="1:6" x14ac:dyDescent="0.25">
      <c r="A17" s="16" t="s">
        <v>125</v>
      </c>
      <c r="B17" s="5">
        <v>500</v>
      </c>
      <c r="C17" s="38"/>
      <c r="D17" s="16" t="s">
        <v>126</v>
      </c>
      <c r="E17" s="49">
        <v>2000</v>
      </c>
      <c r="F17" s="49">
        <v>3200</v>
      </c>
    </row>
    <row r="18" spans="1:6" x14ac:dyDescent="0.25">
      <c r="A18" s="11" t="s">
        <v>127</v>
      </c>
      <c r="B18" s="5">
        <v>694.64</v>
      </c>
      <c r="C18" s="38"/>
      <c r="D18" s="16" t="s">
        <v>128</v>
      </c>
      <c r="E18" s="49">
        <v>55.08</v>
      </c>
      <c r="F18" s="49">
        <v>54.36</v>
      </c>
    </row>
    <row r="19" spans="1:6" x14ac:dyDescent="0.25">
      <c r="A19" s="11" t="s">
        <v>129</v>
      </c>
      <c r="B19" s="5">
        <v>1095.05</v>
      </c>
      <c r="C19" s="38">
        <v>7000</v>
      </c>
      <c r="D19" s="11" t="s">
        <v>130</v>
      </c>
      <c r="E19" s="48">
        <v>116.9</v>
      </c>
      <c r="F19" s="49">
        <v>1322.96</v>
      </c>
    </row>
    <row r="20" spans="1:6" x14ac:dyDescent="0.25">
      <c r="A20" s="11" t="s">
        <v>131</v>
      </c>
      <c r="B20" s="5">
        <v>10000</v>
      </c>
      <c r="C20" s="38"/>
      <c r="D20" s="16" t="s">
        <v>132</v>
      </c>
      <c r="E20" s="49">
        <v>100</v>
      </c>
      <c r="F20" s="49">
        <v>400</v>
      </c>
    </row>
    <row r="21" spans="1:6" x14ac:dyDescent="0.25">
      <c r="A21" s="11"/>
      <c r="B21" s="4"/>
      <c r="C21" s="38"/>
      <c r="D21" s="11" t="s">
        <v>133</v>
      </c>
      <c r="E21" s="48">
        <v>472</v>
      </c>
      <c r="F21" s="49">
        <v>472</v>
      </c>
    </row>
    <row r="22" spans="1:6" x14ac:dyDescent="0.25">
      <c r="A22" s="11"/>
      <c r="B22" s="4"/>
      <c r="C22" s="38"/>
      <c r="D22" s="11" t="s">
        <v>134</v>
      </c>
      <c r="E22" s="48">
        <v>20300</v>
      </c>
      <c r="F22" s="49">
        <v>10800</v>
      </c>
    </row>
    <row r="23" spans="1:6" x14ac:dyDescent="0.25">
      <c r="A23" s="16"/>
      <c r="B23" s="16"/>
      <c r="C23" s="38"/>
      <c r="D23" s="11" t="s">
        <v>135</v>
      </c>
      <c r="E23" s="48">
        <v>35</v>
      </c>
      <c r="F23" s="49">
        <v>58210.81</v>
      </c>
    </row>
    <row r="24" spans="1:6" x14ac:dyDescent="0.25">
      <c r="A24" s="16"/>
      <c r="B24" s="16"/>
      <c r="C24" s="38"/>
      <c r="D24" s="11" t="s">
        <v>136</v>
      </c>
      <c r="E24" s="50">
        <v>3133.33</v>
      </c>
      <c r="F24" s="49">
        <v>165.04</v>
      </c>
    </row>
    <row r="25" spans="1:6" x14ac:dyDescent="0.25">
      <c r="A25" s="16"/>
      <c r="B25" s="16"/>
      <c r="C25" s="38"/>
      <c r="D25" s="11" t="s">
        <v>137</v>
      </c>
      <c r="E25" s="50">
        <v>1.2</v>
      </c>
      <c r="F25" s="49">
        <v>70.3</v>
      </c>
    </row>
    <row r="26" spans="1:6" x14ac:dyDescent="0.25">
      <c r="A26" s="16"/>
      <c r="B26" s="40">
        <f>SUM(B7:B25)</f>
        <v>31386.98</v>
      </c>
      <c r="C26" s="41">
        <f>SUM(C7:C25)</f>
        <v>79823.039999999994</v>
      </c>
      <c r="D26" s="26"/>
      <c r="E26" s="51">
        <f>SUM(E7:E25)</f>
        <v>31386.98</v>
      </c>
      <c r="F26" s="51">
        <f>SUM(F7:F25)</f>
        <v>79823.039999999994</v>
      </c>
    </row>
    <row r="27" spans="1:6" x14ac:dyDescent="0.25">
      <c r="A27" s="10"/>
      <c r="B27" s="10"/>
      <c r="C27" s="42"/>
      <c r="D27" s="10"/>
      <c r="E27" s="10"/>
      <c r="F27" s="42"/>
    </row>
    <row r="28" spans="1:6" x14ac:dyDescent="0.25">
      <c r="A28" s="10"/>
      <c r="B28" s="10"/>
      <c r="C28" s="10"/>
      <c r="D28" s="10"/>
      <c r="E28" s="10"/>
      <c r="F28" s="10"/>
    </row>
    <row r="29" spans="1:6" x14ac:dyDescent="0.25">
      <c r="A29" s="43" t="s">
        <v>138</v>
      </c>
      <c r="B29" s="43"/>
      <c r="C29" s="10"/>
      <c r="D29" s="10"/>
      <c r="E29" s="10"/>
      <c r="F29" s="10"/>
    </row>
    <row r="30" spans="1:6" x14ac:dyDescent="0.25">
      <c r="A30" s="16"/>
      <c r="B30" s="2">
        <v>2020</v>
      </c>
      <c r="C30" s="2">
        <v>2019</v>
      </c>
      <c r="D30" s="2"/>
      <c r="E30" s="2">
        <v>2020</v>
      </c>
      <c r="F30" s="2">
        <v>2019</v>
      </c>
    </row>
    <row r="31" spans="1:6" x14ac:dyDescent="0.25">
      <c r="A31" s="16"/>
      <c r="B31" s="2" t="s">
        <v>103</v>
      </c>
      <c r="C31" s="2" t="s">
        <v>103</v>
      </c>
      <c r="D31" s="2"/>
      <c r="E31" s="2" t="s">
        <v>103</v>
      </c>
      <c r="F31" s="2" t="s">
        <v>103</v>
      </c>
    </row>
    <row r="32" spans="1:6" x14ac:dyDescent="0.25">
      <c r="A32" s="26" t="s">
        <v>139</v>
      </c>
      <c r="B32" s="26"/>
      <c r="C32" s="16"/>
      <c r="D32" s="26" t="s">
        <v>44</v>
      </c>
      <c r="E32" s="26"/>
      <c r="F32" s="16"/>
    </row>
    <row r="33" spans="1:6" x14ac:dyDescent="0.25">
      <c r="A33" s="11" t="s">
        <v>140</v>
      </c>
      <c r="B33" s="11">
        <v>19688.84</v>
      </c>
      <c r="C33" s="4">
        <v>69183.91</v>
      </c>
      <c r="D33" s="11"/>
      <c r="E33" s="11"/>
      <c r="F33" s="16"/>
    </row>
    <row r="34" spans="1:6" x14ac:dyDescent="0.25">
      <c r="A34" s="11" t="s">
        <v>141</v>
      </c>
      <c r="B34" s="27">
        <v>20300</v>
      </c>
      <c r="C34" s="4">
        <v>10800</v>
      </c>
      <c r="D34" s="11" t="s">
        <v>141</v>
      </c>
      <c r="E34" s="27">
        <v>5200</v>
      </c>
      <c r="F34" s="4">
        <v>60300</v>
      </c>
    </row>
    <row r="35" spans="1:6" x14ac:dyDescent="0.25">
      <c r="A35" s="11" t="s">
        <v>142</v>
      </c>
      <c r="B35" s="11">
        <v>4.95</v>
      </c>
      <c r="C35" s="16">
        <v>4.93</v>
      </c>
      <c r="D35" s="11" t="s">
        <v>136</v>
      </c>
      <c r="E35" s="39">
        <v>34793.79</v>
      </c>
      <c r="F35" s="16">
        <v>19688.84</v>
      </c>
    </row>
    <row r="36" spans="1:6" x14ac:dyDescent="0.25">
      <c r="A36" s="16"/>
      <c r="B36" s="16"/>
      <c r="C36" s="16"/>
      <c r="D36" s="16"/>
      <c r="E36" s="16"/>
      <c r="F36" s="16"/>
    </row>
    <row r="37" spans="1:6" x14ac:dyDescent="0.25">
      <c r="A37" s="16"/>
      <c r="B37" s="40">
        <f>SUM(B33:B36)</f>
        <v>39993.789999999994</v>
      </c>
      <c r="C37" s="40">
        <f>SUM(C33:C36)</f>
        <v>79988.84</v>
      </c>
      <c r="D37" s="26"/>
      <c r="E37" s="40">
        <f>SUM(E34:E36)</f>
        <v>39993.79</v>
      </c>
      <c r="F37" s="40">
        <f>SUM(F33:F36)</f>
        <v>79988.84</v>
      </c>
    </row>
    <row r="38" spans="1:6" x14ac:dyDescent="0.25">
      <c r="A38" s="10"/>
      <c r="B38" s="10"/>
      <c r="C38" s="10"/>
      <c r="D38" s="10"/>
      <c r="E38" s="10"/>
      <c r="F38" s="10"/>
    </row>
    <row r="40" spans="1:6" x14ac:dyDescent="0.25">
      <c r="A40" s="26" t="s">
        <v>143</v>
      </c>
      <c r="B40" s="16"/>
      <c r="C40" s="16"/>
      <c r="D40" s="16"/>
      <c r="E40" s="16"/>
      <c r="F40" s="16"/>
    </row>
    <row r="41" spans="1:6" x14ac:dyDescent="0.25">
      <c r="A41" s="16"/>
      <c r="B41" s="2">
        <v>2020</v>
      </c>
      <c r="C41" s="2">
        <v>2019</v>
      </c>
      <c r="D41" s="16"/>
      <c r="E41" s="2">
        <v>2020</v>
      </c>
      <c r="F41" s="2">
        <v>2019</v>
      </c>
    </row>
    <row r="42" spans="1:6" x14ac:dyDescent="0.25">
      <c r="A42" s="16"/>
      <c r="B42" s="2" t="s">
        <v>103</v>
      </c>
      <c r="C42" s="2" t="s">
        <v>103</v>
      </c>
      <c r="D42" s="16"/>
      <c r="E42" s="2" t="s">
        <v>103</v>
      </c>
      <c r="F42" s="2" t="s">
        <v>103</v>
      </c>
    </row>
    <row r="43" spans="1:6" x14ac:dyDescent="0.25">
      <c r="A43" s="26" t="s">
        <v>139</v>
      </c>
      <c r="B43" s="16"/>
      <c r="C43" s="16"/>
      <c r="D43" s="26" t="s">
        <v>44</v>
      </c>
      <c r="E43" s="16"/>
      <c r="F43" s="16"/>
    </row>
    <row r="44" spans="1:6" x14ac:dyDescent="0.25">
      <c r="A44" s="11" t="s">
        <v>140</v>
      </c>
      <c r="B44" s="16">
        <v>3946.92</v>
      </c>
      <c r="C44" s="16">
        <v>3884.44</v>
      </c>
      <c r="D44" s="16"/>
      <c r="E44" s="16"/>
      <c r="F44" s="4"/>
    </row>
    <row r="45" spans="1:6" x14ac:dyDescent="0.25">
      <c r="A45" s="44" t="s">
        <v>144</v>
      </c>
      <c r="B45" s="4"/>
      <c r="C45" s="4">
        <v>1000</v>
      </c>
      <c r="D45" s="11" t="s">
        <v>145</v>
      </c>
      <c r="E45" s="4">
        <v>63.57</v>
      </c>
      <c r="F45" s="4">
        <v>63.59</v>
      </c>
    </row>
    <row r="46" spans="1:6" x14ac:dyDescent="0.25">
      <c r="A46" s="44" t="s">
        <v>146</v>
      </c>
      <c r="B46" s="16"/>
      <c r="C46" s="16"/>
      <c r="D46" s="11" t="s">
        <v>147</v>
      </c>
      <c r="E46" s="16">
        <v>236</v>
      </c>
      <c r="F46" s="4">
        <v>198.75</v>
      </c>
    </row>
    <row r="47" spans="1:6" x14ac:dyDescent="0.25">
      <c r="A47" s="44" t="s">
        <v>148</v>
      </c>
      <c r="B47" s="4"/>
      <c r="C47" s="16"/>
      <c r="D47" s="44" t="s">
        <v>149</v>
      </c>
      <c r="E47" s="16">
        <v>1913.62</v>
      </c>
      <c r="F47" s="4">
        <v>675.18</v>
      </c>
    </row>
    <row r="48" spans="1:6" x14ac:dyDescent="0.25">
      <c r="A48" s="16"/>
      <c r="B48" s="16"/>
      <c r="C48" s="16"/>
      <c r="D48" s="44" t="s">
        <v>136</v>
      </c>
      <c r="E48" s="33">
        <v>1733.73</v>
      </c>
      <c r="F48" s="4">
        <v>3946.92</v>
      </c>
    </row>
    <row r="49" spans="1:6" x14ac:dyDescent="0.25">
      <c r="A49" s="16"/>
      <c r="B49" s="16"/>
      <c r="C49" s="16"/>
      <c r="D49" s="16"/>
      <c r="E49" s="16"/>
      <c r="F49" s="4"/>
    </row>
    <row r="50" spans="1:6" x14ac:dyDescent="0.25">
      <c r="A50" s="16"/>
      <c r="B50" s="40">
        <f>SUM(B44:B49)</f>
        <v>3946.92</v>
      </c>
      <c r="C50" s="26">
        <f>SUM(C44:C49)</f>
        <v>4884.4400000000005</v>
      </c>
      <c r="D50" s="16"/>
      <c r="E50" s="40">
        <f>SUM(E45:E49)</f>
        <v>3946.92</v>
      </c>
      <c r="F50" s="40">
        <f>SUM(F44:F49)</f>
        <v>4884.4400000000005</v>
      </c>
    </row>
  </sheetData>
  <sheetProtection selectLockedCells="1" selectUnlockedCells="1"/>
  <pageMargins left="0.19652777777777777" right="0.31527777777777777" top="0.35416666666666669" bottom="0.15763888888888888" header="0.51180555555555551" footer="0.51180555555555551"/>
  <pageSetup paperSize="9" scale="105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4"/>
  <sheetViews>
    <sheetView workbookViewId="0">
      <selection activeCell="I5" sqref="I5"/>
    </sheetView>
  </sheetViews>
  <sheetFormatPr defaultRowHeight="13.2" x14ac:dyDescent="0.25"/>
  <cols>
    <col min="1" max="1" width="17" bestFit="1" customWidth="1"/>
    <col min="2" max="3" width="10.109375" bestFit="1" customWidth="1"/>
    <col min="4" max="4" width="14.33203125" bestFit="1" customWidth="1"/>
    <col min="5" max="6" width="10.109375" bestFit="1" customWidth="1"/>
  </cols>
  <sheetData>
    <row r="1" spans="1:9" ht="22.8" x14ac:dyDescent="0.4">
      <c r="A1" s="64" t="s">
        <v>169</v>
      </c>
      <c r="B1" s="65"/>
      <c r="C1" s="65"/>
      <c r="D1" s="65"/>
      <c r="E1" s="65"/>
      <c r="F1" s="66"/>
    </row>
    <row r="2" spans="1:9" x14ac:dyDescent="0.25">
      <c r="A2" s="52"/>
      <c r="B2" s="10"/>
      <c r="C2" s="10"/>
      <c r="D2" s="10"/>
      <c r="E2" s="10"/>
      <c r="F2" s="53"/>
    </row>
    <row r="3" spans="1:9" x14ac:dyDescent="0.25">
      <c r="A3" s="54" t="s">
        <v>168</v>
      </c>
      <c r="B3" s="61">
        <v>44196</v>
      </c>
      <c r="C3" s="61">
        <v>43830</v>
      </c>
      <c r="D3" s="10"/>
      <c r="E3" s="61">
        <v>44196</v>
      </c>
      <c r="F3" s="62">
        <v>43830</v>
      </c>
    </row>
    <row r="4" spans="1:9" x14ac:dyDescent="0.25">
      <c r="A4" s="54" t="s">
        <v>150</v>
      </c>
      <c r="B4" s="10"/>
      <c r="C4" s="10"/>
      <c r="D4" s="63" t="s">
        <v>152</v>
      </c>
      <c r="E4" s="10"/>
      <c r="F4" s="53"/>
      <c r="I4" s="45" t="s">
        <v>166</v>
      </c>
    </row>
    <row r="5" spans="1:9" x14ac:dyDescent="0.25">
      <c r="A5" s="52"/>
      <c r="B5" s="10"/>
      <c r="C5" s="10"/>
      <c r="D5" s="10"/>
      <c r="E5" s="10"/>
      <c r="F5" s="53"/>
    </row>
    <row r="6" spans="1:9" x14ac:dyDescent="0.25">
      <c r="A6" s="54" t="s">
        <v>151</v>
      </c>
      <c r="B6" s="55"/>
      <c r="C6" s="10"/>
      <c r="D6" s="63" t="s">
        <v>153</v>
      </c>
      <c r="E6" s="55">
        <f>+B12</f>
        <v>39662.050000000003</v>
      </c>
      <c r="F6" s="56">
        <f>+C12</f>
        <v>23871.1</v>
      </c>
      <c r="I6" s="46">
        <f>+E6-F6</f>
        <v>15790.950000000004</v>
      </c>
    </row>
    <row r="7" spans="1:9" x14ac:dyDescent="0.25">
      <c r="A7" s="54" t="s">
        <v>157</v>
      </c>
      <c r="B7" s="55">
        <f>+financieeloverzicht!E25</f>
        <v>1.2</v>
      </c>
      <c r="C7" s="55">
        <f>+financieeloverzicht!F25</f>
        <v>70.3</v>
      </c>
      <c r="D7" s="55"/>
      <c r="E7" s="55"/>
      <c r="F7" s="56"/>
    </row>
    <row r="8" spans="1:9" x14ac:dyDescent="0.25">
      <c r="A8" s="54" t="s">
        <v>154</v>
      </c>
      <c r="B8" s="55">
        <f>+financieeloverzicht!E24</f>
        <v>3133.33</v>
      </c>
      <c r="C8" s="55">
        <f>+financieeloverzicht!F24</f>
        <v>165.04</v>
      </c>
      <c r="D8" s="55"/>
      <c r="E8" s="55"/>
      <c r="F8" s="56"/>
    </row>
    <row r="9" spans="1:9" x14ac:dyDescent="0.25">
      <c r="A9" s="54" t="s">
        <v>155</v>
      </c>
      <c r="B9" s="55">
        <f>+financieeloverzicht!E35</f>
        <v>34793.79</v>
      </c>
      <c r="C9" s="55">
        <f>+financieeloverzicht!F35</f>
        <v>19688.84</v>
      </c>
      <c r="D9" s="55"/>
      <c r="E9" s="55"/>
      <c r="F9" s="56"/>
    </row>
    <row r="10" spans="1:9" x14ac:dyDescent="0.25">
      <c r="A10" s="54" t="s">
        <v>156</v>
      </c>
      <c r="B10" s="55">
        <f>+financieeloverzicht!E48</f>
        <v>1733.73</v>
      </c>
      <c r="C10" s="55">
        <f>+financieeloverzicht!F48</f>
        <v>3946.92</v>
      </c>
      <c r="D10" s="55"/>
      <c r="E10" s="55"/>
      <c r="F10" s="56"/>
    </row>
    <row r="11" spans="1:9" x14ac:dyDescent="0.25">
      <c r="A11" s="52"/>
      <c r="B11" s="47"/>
      <c r="C11" s="47"/>
      <c r="D11" s="55"/>
      <c r="E11" s="47"/>
      <c r="F11" s="57"/>
    </row>
    <row r="12" spans="1:9" x14ac:dyDescent="0.25">
      <c r="A12" s="54" t="s">
        <v>99</v>
      </c>
      <c r="B12" s="55">
        <f>SUM(B5:B11)</f>
        <v>39662.050000000003</v>
      </c>
      <c r="C12" s="55">
        <f>SUM(C5:C11)</f>
        <v>23871.1</v>
      </c>
      <c r="D12" s="55"/>
      <c r="E12" s="55">
        <f t="shared" ref="E12:F12" si="0">SUM(E5:E11)</f>
        <v>39662.050000000003</v>
      </c>
      <c r="F12" s="56">
        <f t="shared" si="0"/>
        <v>23871.1</v>
      </c>
    </row>
    <row r="13" spans="1:9" ht="13.8" thickBot="1" x14ac:dyDescent="0.3">
      <c r="A13" s="58"/>
      <c r="B13" s="59"/>
      <c r="C13" s="59"/>
      <c r="D13" s="59"/>
      <c r="E13" s="59"/>
      <c r="F13" s="60"/>
    </row>
    <row r="14" spans="1:9" x14ac:dyDescent="0.25">
      <c r="B14" s="46"/>
      <c r="C14" s="46"/>
    </row>
  </sheetData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0"/>
  <sheetViews>
    <sheetView tabSelected="1" workbookViewId="0">
      <selection activeCell="E26" sqref="E26"/>
    </sheetView>
  </sheetViews>
  <sheetFormatPr defaultRowHeight="13.2" x14ac:dyDescent="0.25"/>
  <cols>
    <col min="1" max="1" width="23" bestFit="1" customWidth="1"/>
    <col min="5" max="5" width="9.6640625" bestFit="1" customWidth="1"/>
    <col min="8" max="8" width="22.6640625" bestFit="1" customWidth="1"/>
    <col min="12" max="12" width="25.33203125" bestFit="1" customWidth="1"/>
  </cols>
  <sheetData>
    <row r="1" spans="1:14" ht="22.8" x14ac:dyDescent="0.4">
      <c r="A1" s="64" t="s">
        <v>158</v>
      </c>
      <c r="B1" s="65"/>
      <c r="C1" s="65"/>
      <c r="D1" s="65"/>
      <c r="E1" s="66"/>
    </row>
    <row r="2" spans="1:14" x14ac:dyDescent="0.25">
      <c r="A2" s="52"/>
      <c r="B2" s="10"/>
      <c r="C2" s="10"/>
      <c r="D2" s="10"/>
      <c r="E2" s="53"/>
      <c r="I2">
        <v>2020</v>
      </c>
      <c r="J2">
        <v>2019</v>
      </c>
      <c r="M2">
        <v>2020</v>
      </c>
      <c r="N2">
        <v>2019</v>
      </c>
    </row>
    <row r="3" spans="1:14" x14ac:dyDescent="0.25">
      <c r="A3" s="52"/>
      <c r="B3" s="67">
        <v>2020</v>
      </c>
      <c r="C3" s="67"/>
      <c r="D3" s="67">
        <v>2019</v>
      </c>
      <c r="E3" s="68"/>
    </row>
    <row r="4" spans="1:14" x14ac:dyDescent="0.25">
      <c r="A4" s="54" t="s">
        <v>159</v>
      </c>
      <c r="B4" s="10"/>
      <c r="C4" s="55">
        <f>+M10</f>
        <v>21702</v>
      </c>
      <c r="D4" s="10"/>
      <c r="E4" s="56">
        <f>+N10</f>
        <v>14715.5</v>
      </c>
      <c r="H4" s="11" t="s">
        <v>108</v>
      </c>
      <c r="I4" s="48">
        <v>364.91</v>
      </c>
      <c r="J4" s="49">
        <v>660.9</v>
      </c>
      <c r="L4" s="11" t="s">
        <v>109</v>
      </c>
      <c r="M4" s="6">
        <v>555.5</v>
      </c>
      <c r="N4" s="38">
        <v>249.4</v>
      </c>
    </row>
    <row r="5" spans="1:14" x14ac:dyDescent="0.25">
      <c r="A5" s="54" t="s">
        <v>161</v>
      </c>
      <c r="B5" s="10"/>
      <c r="C5" s="55">
        <f>+M12</f>
        <v>694.64</v>
      </c>
      <c r="D5" s="10"/>
      <c r="E5" s="56">
        <f>+N12</f>
        <v>0</v>
      </c>
      <c r="H5" s="16" t="s">
        <v>126</v>
      </c>
      <c r="I5" s="49">
        <v>2000</v>
      </c>
      <c r="J5" s="49">
        <v>3200</v>
      </c>
      <c r="L5" s="16" t="s">
        <v>111</v>
      </c>
      <c r="M5" s="5">
        <v>6100</v>
      </c>
      <c r="N5" s="38">
        <v>3496.5</v>
      </c>
    </row>
    <row r="6" spans="1:14" x14ac:dyDescent="0.25">
      <c r="A6" s="54" t="s">
        <v>160</v>
      </c>
      <c r="B6" s="10"/>
      <c r="C6" s="55">
        <f>+M16</f>
        <v>2595</v>
      </c>
      <c r="D6" s="10"/>
      <c r="E6" s="56">
        <f>+N16</f>
        <v>2890</v>
      </c>
      <c r="H6" s="16" t="s">
        <v>132</v>
      </c>
      <c r="I6" s="49">
        <v>100</v>
      </c>
      <c r="J6" s="49">
        <v>400</v>
      </c>
      <c r="L6" s="16" t="s">
        <v>113</v>
      </c>
      <c r="M6" s="5">
        <v>1500</v>
      </c>
      <c r="N6" s="38">
        <v>1500</v>
      </c>
    </row>
    <row r="7" spans="1:14" x14ac:dyDescent="0.25">
      <c r="A7" s="54" t="s">
        <v>162</v>
      </c>
      <c r="B7" s="10"/>
      <c r="C7" s="55">
        <f>+M22</f>
        <v>904.95</v>
      </c>
      <c r="D7" s="10"/>
      <c r="E7" s="56">
        <f>+N22</f>
        <v>1179.93</v>
      </c>
      <c r="H7" s="11" t="s">
        <v>133</v>
      </c>
      <c r="I7" s="48">
        <v>472</v>
      </c>
      <c r="J7" s="49">
        <v>472</v>
      </c>
      <c r="L7" s="16" t="s">
        <v>115</v>
      </c>
      <c r="M7" s="20">
        <v>2451.4499999999998</v>
      </c>
      <c r="N7" s="38">
        <v>2469.6</v>
      </c>
    </row>
    <row r="8" spans="1:14" x14ac:dyDescent="0.25">
      <c r="A8" s="52"/>
      <c r="B8" s="10"/>
      <c r="C8" s="47"/>
      <c r="D8" s="55"/>
      <c r="E8" s="57"/>
      <c r="H8" s="11" t="s">
        <v>135</v>
      </c>
      <c r="I8" s="48">
        <v>35</v>
      </c>
      <c r="J8" s="49">
        <v>58210.81</v>
      </c>
      <c r="L8" s="11" t="s">
        <v>129</v>
      </c>
      <c r="M8" s="5">
        <v>1095.05</v>
      </c>
      <c r="N8" s="38">
        <v>7000</v>
      </c>
    </row>
    <row r="9" spans="1:14" x14ac:dyDescent="0.25">
      <c r="A9" s="52"/>
      <c r="B9" s="10"/>
      <c r="C9" s="55">
        <f>SUM(C4:C8)</f>
        <v>25896.59</v>
      </c>
      <c r="D9" s="55"/>
      <c r="E9" s="56">
        <f>SUM(E4:E8)</f>
        <v>18785.43</v>
      </c>
      <c r="H9" s="44" t="s">
        <v>149</v>
      </c>
      <c r="I9" s="49">
        <v>1913.62</v>
      </c>
      <c r="J9" s="49">
        <v>675.18</v>
      </c>
      <c r="L9" s="11" t="s">
        <v>131</v>
      </c>
      <c r="M9" s="5">
        <v>10000</v>
      </c>
      <c r="N9" s="38"/>
    </row>
    <row r="10" spans="1:14" x14ac:dyDescent="0.25">
      <c r="A10" s="54" t="s">
        <v>163</v>
      </c>
      <c r="B10" s="55">
        <f>+I10</f>
        <v>4885.53</v>
      </c>
      <c r="C10" s="10"/>
      <c r="D10" s="55">
        <f>+J10</f>
        <v>63618.89</v>
      </c>
      <c r="E10" s="56"/>
      <c r="I10" s="46">
        <f>SUM(I4:I9)</f>
        <v>4885.53</v>
      </c>
      <c r="J10" s="46">
        <f>SUM(J4:J9)</f>
        <v>63618.89</v>
      </c>
      <c r="M10" s="36">
        <f>SUM(M4:M9)</f>
        <v>21702</v>
      </c>
      <c r="N10" s="36">
        <f>SUM(N4:N9)</f>
        <v>14715.5</v>
      </c>
    </row>
    <row r="11" spans="1:14" x14ac:dyDescent="0.25">
      <c r="A11" s="54" t="s">
        <v>164</v>
      </c>
      <c r="B11" s="55">
        <f>+I25</f>
        <v>5220.1099999999988</v>
      </c>
      <c r="C11" s="10"/>
      <c r="D11" s="55">
        <f>+J25</f>
        <v>6106.33</v>
      </c>
      <c r="E11" s="56"/>
      <c r="I11" s="46"/>
      <c r="J11" s="46"/>
    </row>
    <row r="12" spans="1:14" x14ac:dyDescent="0.25">
      <c r="A12" s="52"/>
      <c r="B12" s="47"/>
      <c r="C12" s="55"/>
      <c r="D12" s="47"/>
      <c r="E12" s="56"/>
      <c r="I12" s="46"/>
      <c r="J12" s="46"/>
      <c r="L12" s="11" t="s">
        <v>127</v>
      </c>
      <c r="M12" s="5">
        <v>694.64</v>
      </c>
      <c r="N12" s="38"/>
    </row>
    <row r="13" spans="1:14" x14ac:dyDescent="0.25">
      <c r="A13" s="52"/>
      <c r="B13" s="55"/>
      <c r="C13" s="55">
        <f>SUM(B10:B12)</f>
        <v>10105.64</v>
      </c>
      <c r="D13" s="55"/>
      <c r="E13" s="56">
        <f>SUM(D10:D12)</f>
        <v>69725.22</v>
      </c>
      <c r="H13" s="16" t="s">
        <v>110</v>
      </c>
      <c r="I13" s="49">
        <v>435.1</v>
      </c>
      <c r="J13" s="49">
        <v>562.1</v>
      </c>
    </row>
    <row r="14" spans="1:14" x14ac:dyDescent="0.25">
      <c r="A14" s="52"/>
      <c r="B14" s="55"/>
      <c r="C14" s="47"/>
      <c r="D14" s="55"/>
      <c r="E14" s="57"/>
      <c r="H14" s="16" t="s">
        <v>112</v>
      </c>
      <c r="I14" s="49">
        <v>829.73</v>
      </c>
      <c r="J14" s="49">
        <v>764.8</v>
      </c>
      <c r="L14" s="16" t="s">
        <v>117</v>
      </c>
      <c r="M14" s="5">
        <v>2655</v>
      </c>
      <c r="N14" s="38">
        <v>2890</v>
      </c>
    </row>
    <row r="15" spans="1:14" x14ac:dyDescent="0.25">
      <c r="A15" s="54" t="s">
        <v>165</v>
      </c>
      <c r="B15" s="55"/>
      <c r="C15" s="55">
        <f>+C9-C13</f>
        <v>15790.95</v>
      </c>
      <c r="D15" s="55"/>
      <c r="E15" s="56">
        <f>+E9-E13</f>
        <v>-50939.79</v>
      </c>
      <c r="H15" s="11" t="s">
        <v>114</v>
      </c>
      <c r="I15" s="48">
        <v>1219.53</v>
      </c>
      <c r="J15" s="49">
        <v>1687.11</v>
      </c>
      <c r="L15" s="16" t="s">
        <v>106</v>
      </c>
      <c r="M15" s="49">
        <v>-60</v>
      </c>
      <c r="N15" s="49">
        <v>0</v>
      </c>
    </row>
    <row r="16" spans="1:14" ht="13.8" thickBot="1" x14ac:dyDescent="0.3">
      <c r="A16" s="58"/>
      <c r="B16" s="59"/>
      <c r="C16" s="59"/>
      <c r="D16" s="59"/>
      <c r="E16" s="60"/>
      <c r="H16" s="16" t="s">
        <v>116</v>
      </c>
      <c r="I16" s="49">
        <v>40</v>
      </c>
      <c r="J16" s="49">
        <v>341.95</v>
      </c>
      <c r="M16" s="36">
        <f>SUM(M14:M15)</f>
        <v>2595</v>
      </c>
      <c r="N16" s="36">
        <f>SUM(N14:N15)</f>
        <v>2890</v>
      </c>
    </row>
    <row r="17" spans="1:14" x14ac:dyDescent="0.25">
      <c r="B17" s="46"/>
      <c r="C17" s="46"/>
      <c r="D17" s="46"/>
      <c r="E17" s="46"/>
      <c r="H17" s="16" t="s">
        <v>118</v>
      </c>
      <c r="I17" s="49">
        <v>195.87</v>
      </c>
      <c r="J17" s="49">
        <v>219.23</v>
      </c>
    </row>
    <row r="18" spans="1:14" x14ac:dyDescent="0.25">
      <c r="B18" s="46"/>
      <c r="C18" s="46"/>
      <c r="D18" s="46"/>
      <c r="E18" s="46"/>
      <c r="H18" s="11" t="s">
        <v>120</v>
      </c>
      <c r="I18" s="49">
        <v>242.55</v>
      </c>
      <c r="J18" s="49">
        <v>345.1</v>
      </c>
      <c r="L18" s="11" t="s">
        <v>119</v>
      </c>
      <c r="M18" s="5">
        <v>350</v>
      </c>
      <c r="N18" s="38">
        <v>325</v>
      </c>
    </row>
    <row r="19" spans="1:14" x14ac:dyDescent="0.25">
      <c r="A19" s="45" t="s">
        <v>166</v>
      </c>
      <c r="B19" s="46"/>
      <c r="C19" s="46">
        <f>+Balans!I6</f>
        <v>15790.950000000004</v>
      </c>
      <c r="D19" s="46"/>
      <c r="E19" s="46"/>
      <c r="H19" s="16" t="s">
        <v>122</v>
      </c>
      <c r="I19" s="49">
        <v>418.67</v>
      </c>
      <c r="J19" s="49">
        <v>404.14</v>
      </c>
      <c r="L19" s="16" t="s">
        <v>123</v>
      </c>
      <c r="M19" s="5">
        <v>50</v>
      </c>
      <c r="N19" s="38">
        <v>850</v>
      </c>
    </row>
    <row r="20" spans="1:14" x14ac:dyDescent="0.25">
      <c r="B20" s="46"/>
      <c r="C20" s="47"/>
      <c r="D20" s="46"/>
      <c r="E20" s="46"/>
      <c r="H20" s="11" t="s">
        <v>124</v>
      </c>
      <c r="I20" s="49">
        <v>1367.11</v>
      </c>
      <c r="J20" s="49">
        <v>142.24</v>
      </c>
      <c r="L20" s="16" t="s">
        <v>125</v>
      </c>
      <c r="M20" s="5">
        <v>500</v>
      </c>
      <c r="N20" s="38"/>
    </row>
    <row r="21" spans="1:14" x14ac:dyDescent="0.25">
      <c r="A21" s="45" t="s">
        <v>167</v>
      </c>
      <c r="B21" s="46"/>
      <c r="C21" s="46">
        <f>+C15-C19</f>
        <v>0</v>
      </c>
      <c r="D21" s="46"/>
      <c r="E21" s="46"/>
      <c r="H21" s="16" t="s">
        <v>128</v>
      </c>
      <c r="I21" s="49">
        <v>55.08</v>
      </c>
      <c r="J21" s="49">
        <v>54.36</v>
      </c>
      <c r="L21" s="11" t="s">
        <v>142</v>
      </c>
      <c r="M21" s="11">
        <v>4.95</v>
      </c>
      <c r="N21" s="16">
        <v>4.93</v>
      </c>
    </row>
    <row r="22" spans="1:14" x14ac:dyDescent="0.25">
      <c r="B22" s="46"/>
      <c r="C22" s="46"/>
      <c r="D22" s="46"/>
      <c r="E22" s="46"/>
      <c r="H22" s="11" t="s">
        <v>130</v>
      </c>
      <c r="I22" s="48">
        <v>116.9</v>
      </c>
      <c r="J22" s="49">
        <v>1322.96</v>
      </c>
      <c r="M22" s="36">
        <f>SUM(M18:M21)</f>
        <v>904.95</v>
      </c>
      <c r="N22" s="36">
        <f>SUM(N18:N21)</f>
        <v>1179.93</v>
      </c>
    </row>
    <row r="23" spans="1:14" x14ac:dyDescent="0.25">
      <c r="B23" s="46"/>
      <c r="C23" s="46"/>
      <c r="D23" s="46"/>
      <c r="E23" s="46"/>
      <c r="H23" s="11" t="s">
        <v>145</v>
      </c>
      <c r="I23" s="49">
        <v>63.57</v>
      </c>
      <c r="J23" s="49">
        <v>63.59</v>
      </c>
    </row>
    <row r="24" spans="1:14" x14ac:dyDescent="0.25">
      <c r="C24" s="46"/>
      <c r="D24" s="46"/>
      <c r="E24" s="46"/>
      <c r="H24" s="11" t="s">
        <v>147</v>
      </c>
      <c r="I24" s="49">
        <v>236</v>
      </c>
      <c r="J24" s="49">
        <v>198.75</v>
      </c>
    </row>
    <row r="25" spans="1:14" x14ac:dyDescent="0.25">
      <c r="C25" s="46"/>
      <c r="D25" s="46"/>
      <c r="E25" s="46"/>
      <c r="I25" s="46">
        <f>SUM(I13:I24)</f>
        <v>5220.1099999999988</v>
      </c>
      <c r="J25" s="46">
        <f>SUM(J13:J24)</f>
        <v>6106.33</v>
      </c>
    </row>
    <row r="26" spans="1:14" x14ac:dyDescent="0.25">
      <c r="C26" s="46"/>
      <c r="D26" s="46"/>
      <c r="E26" s="46"/>
    </row>
    <row r="27" spans="1:14" x14ac:dyDescent="0.25">
      <c r="C27" s="46"/>
      <c r="D27" s="46"/>
      <c r="E27" s="46"/>
    </row>
    <row r="28" spans="1:14" x14ac:dyDescent="0.25">
      <c r="C28" s="46"/>
      <c r="D28" s="46"/>
      <c r="E28" s="46"/>
    </row>
    <row r="29" spans="1:14" x14ac:dyDescent="0.25">
      <c r="C29" s="46"/>
      <c r="D29" s="46"/>
      <c r="E29" s="46"/>
    </row>
    <row r="30" spans="1:14" x14ac:dyDescent="0.25">
      <c r="C30" s="46"/>
      <c r="D30" s="46"/>
      <c r="E30" s="46"/>
    </row>
  </sheetData>
  <mergeCells count="3">
    <mergeCell ref="B3:C3"/>
    <mergeCell ref="D3:E3"/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inkomsten</vt:lpstr>
      <vt:lpstr>uitgaven</vt:lpstr>
      <vt:lpstr>financieeloverzicht</vt:lpstr>
      <vt:lpstr>Balans</vt:lpstr>
      <vt:lpstr>Staat van baten en lasten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pbk</cp:lastModifiedBy>
  <dcterms:created xsi:type="dcterms:W3CDTF">2021-10-20T09:53:20Z</dcterms:created>
  <dcterms:modified xsi:type="dcterms:W3CDTF">2021-11-04T13:38:34Z</dcterms:modified>
</cp:coreProperties>
</file>